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ull data" sheetId="1" state="visible" r:id="rId2"/>
    <sheet name="κόστος" sheetId="2" state="hidden" r:id="rId3"/>
    <sheet name="αίθουσες" sheetId="3" state="hidden" r:id="rId4"/>
    <sheet name="πινακας" sheetId="4" state="hidden" r:id="rId5"/>
  </sheets>
  <definedNames>
    <definedName function="false" hidden="true" localSheetId="2" name="_xlnm._FilterDatabase" vbProcedure="false">αίθουσες!$A$1:$G$25</definedName>
    <definedName function="false" hidden="false" localSheetId="1" name="_xlnm.Print_Area" vbProcedure="false">κόστος!$B$2:$F$13</definedName>
    <definedName function="false" hidden="false" localSheetId="0" name="_xlnm.Print_Area" vbProcedure="false">'full data'!$A$1:$AF$29</definedName>
    <definedName function="false" hidden="false" localSheetId="0" name="_xlnm.Print_Area" vbProcedure="false">'full data'!$A$1:$AF$29</definedName>
    <definedName function="false" hidden="false" localSheetId="1" name="_xlnm.Print_Area" vbProcedure="false">κόστος!$B$2:$F$13</definedName>
    <definedName function="false" hidden="false" localSheetId="2" name="_xlnm._FilterDatabase" vbProcedure="false">αίθουσες!$A$1:$G$25</definedName>
    <definedName function="false" hidden="false" localSheetId="3" name="_xlnm._FilterDatabase" vbProcedure="false">πινακας!$A$1:$C$18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<sst xmlns="http://schemas.openxmlformats.org/spreadsheetml/2006/main" count="457" uniqueCount="246">
  <si>
    <t xml:space="preserve">ΣΔΙΤ</t>
  </si>
  <si>
    <t xml:space="preserve">A/A</t>
  </si>
  <si>
    <t xml:space="preserve">ΣΧΟΛΙΚΗ ΜΟΝΑΔΑ</t>
  </si>
  <si>
    <t xml:space="preserve">ΝΗΠ./ΔΗΜ./ ΓΥΜΝ.ΛΥΚΕΙΟ</t>
  </si>
  <si>
    <t xml:space="preserve">ΔΗΜΟΣ</t>
  </si>
  <si>
    <t xml:space="preserve">ΚΩΔΙΚΟΣ ΥΠΕΠΘ</t>
  </si>
  <si>
    <t xml:space="preserve">ΔΙΕΥΘΥΝΣΗ</t>
  </si>
  <si>
    <t xml:space="preserve">ΕΓΚΕΚΡΙΜΕΝΗ - ΕΚΤΙΜΩΜΕΝΗ ΗΜΕΡΟΜΗΝΙΑ ΠΑΡΑΔΟΣΗΣ ΑΙΘΟΥΣΑΣ ΑΠΌ ΚΤΥΠ</t>
  </si>
  <si>
    <t xml:space="preserve">ΒΑΨΙΜΟ (ΚΤΥΠ)</t>
  </si>
  <si>
    <t xml:space="preserve">ΠΑΓΚΟΙ (ΕΘΝΙΚΗ)</t>
  </si>
  <si>
    <t xml:space="preserve">ΚΑΡΕΚΛΕΣ (ΣΧΟΛΙΚΕΣ ΜΟΝΑΔΕΣ)</t>
  </si>
  <si>
    <t xml:space="preserve">ΣΤΟΙΧΕΙΑ ΕΠΙΚΟΙΝΩΝΙΑΣ ΕΡΓΟΛΑΒΟΥ</t>
  </si>
  <si>
    <t xml:space="preserve">ΕΞΟΠΛΙΣΜΟΣ ΕΠΑΦΟΣ</t>
  </si>
  <si>
    <t xml:space="preserve">ΕΚΠΑΙΔΕΥΣΗ ΕΠΑΦΟΣ</t>
  </si>
  <si>
    <t xml:space="preserve">ΑΙΘΟΥΣΕΣ ΔΙΔΑΣΚΑΛΙΑΣ</t>
  </si>
  <si>
    <t xml:space="preserve">ΑΙΘΟΥΣΕΣ Η/Υ</t>
  </si>
  <si>
    <t xml:space="preserve">ΟΝΟΜΑΣΙΑ ΑΙΘΟΥΣΑΣ</t>
  </si>
  <si>
    <t xml:space="preserve">ΟΡΟΦΟΣ</t>
  </si>
  <si>
    <t xml:space="preserve">ΕΠΙΦΑΝΕΙΑ (Μ2)</t>
  </si>
  <si>
    <t xml:space="preserve">ΔΙΑΣΤΑΣΕΙΣ (Μ)Χ(Μ)</t>
  </si>
  <si>
    <t xml:space="preserve">Η/Υ ΜΑΘΗΤΩΝ</t>
  </si>
  <si>
    <t xml:space="preserve">Η/Υ ΔΙΔΑΣΚΟΝΤΑ</t>
  </si>
  <si>
    <t xml:space="preserve">ΠΙΝΑΚΑΣ ΑΠΛΟΣ (ΤΕΜ)</t>
  </si>
  <si>
    <t xml:space="preserve">ΕΠΙΦΑΝΕΙΑ ΑΝΑΡΤΗΣΗΣ (ΤΕΜ)</t>
  </si>
  <si>
    <t xml:space="preserve">ΠΑΓΚΟΙ (ΤΕΜ)</t>
  </si>
  <si>
    <t xml:space="preserve">PRINTER</t>
  </si>
  <si>
    <t xml:space="preserve">PROJECTOR</t>
  </si>
  <si>
    <t xml:space="preserve">ΟΘΟΝΗ</t>
  </si>
  <si>
    <t xml:space="preserve">ΣΧΕΔΙΟ ΑΝΑΦΟΡΑΣ</t>
  </si>
  <si>
    <t xml:space="preserve">Θέσεις</t>
  </si>
  <si>
    <t xml:space="preserve">Φάση 1</t>
  </si>
  <si>
    <t xml:space="preserve">Φάση 2</t>
  </si>
  <si>
    <t xml:space="preserve">1Α</t>
  </si>
  <si>
    <t xml:space="preserve">31ο ΔΗΜΟΤΙΚΟ ΣΧΟΛΕΙΟ ΑΘΗΝΩΝ</t>
  </si>
  <si>
    <t xml:space="preserve">ΔΗΜΟΤΙΚΟ</t>
  </si>
  <si>
    <t xml:space="preserve">ΑΘΗΝΑΙΩΝ</t>
  </si>
  <si>
    <t xml:space="preserve">Ζερβουδάκη και Ζυμπρακάκη</t>
  </si>
  <si>
    <t xml:space="preserve">11.04.2016</t>
  </si>
  <si>
    <t xml:space="preserve">ΝΑΙ</t>
  </si>
  <si>
    <t xml:space="preserve">Πολεμικός Νίκος  6970158110</t>
  </si>
  <si>
    <t xml:space="preserve">22.09.2016</t>
  </si>
  <si>
    <t xml:space="preserve">3.[5.2].1 ΕΡΓΑΣΤΗΡΙΟ ΠΛΗΡΟΦΟΡΙΚΗΣ</t>
  </si>
  <si>
    <t xml:space="preserve">Γ'</t>
  </si>
  <si>
    <t xml:space="preserve">6,96*7,00</t>
  </si>
  <si>
    <t xml:space="preserve">1</t>
  </si>
  <si>
    <t xml:space="preserve">01.R.01.104.R4 KAI 01.AR.01.701.2.R4</t>
  </si>
  <si>
    <t xml:space="preserve">9ο ΓΥΜΝΑΣΙΟ ΑΘΗΝΩΝ (ΠΛ.ΚΟΥΜΟΝΔΟΥΡΟΥ)</t>
  </si>
  <si>
    <t xml:space="preserve">ΓΥΜΝ.ΛΥΚΕΙΟ</t>
  </si>
  <si>
    <t xml:space="preserve">Αγ Ασωμάτων και Διπύλου</t>
  </si>
  <si>
    <t xml:space="preserve">25.2.2017</t>
  </si>
  <si>
    <t xml:space="preserve">0.[5.2].1 ΕΡΓΑΣΤΗΡΙΟ ΠΛΗΡΟΦΟΡΙΚΗΣ</t>
  </si>
  <si>
    <t xml:space="preserve">ΙΣΟΓΕΙΟ</t>
  </si>
  <si>
    <t xml:space="preserve">6,90*7,05</t>
  </si>
  <si>
    <t xml:space="preserve">02.ΑR.01.101.R3</t>
  </si>
  <si>
    <t xml:space="preserve">1ο ΚΑΛΛΙΤΕΝΙΚΟ ΓΥΜΝΑΣΙΟ-ΛΥΚΕΙΟ (ΛΟΥΤΡΑ ΠΑΛΑΤΖΙΑΝ)</t>
  </si>
  <si>
    <t xml:space="preserve">ΚΕΡΑΤΣΙΝΙΟΥ</t>
  </si>
  <si>
    <t xml:space="preserve">0501933/0551933</t>
  </si>
  <si>
    <t xml:space="preserve">Ελευθερίου Βενιζέλου και Σπάρτης</t>
  </si>
  <si>
    <t xml:space="preserve">Καραμπούλας Δημήτρης 6980486593</t>
  </si>
  <si>
    <t xml:space="preserve">Α' </t>
  </si>
  <si>
    <t xml:space="preserve">10,95*4,21</t>
  </si>
  <si>
    <t xml:space="preserve">05.AR.01.102-E.R3.1</t>
  </si>
  <si>
    <t xml:space="preserve">3ο ΓΥΜΝΑΣΙΟ-2ο ΛΥΚΕΙΟ ΔΗΜΟΥ ΚΡΩΠΙΑΣ (ΚΙΤΣΙ)</t>
  </si>
  <si>
    <t xml:space="preserve">ΚΡΩΠΙΑΣ</t>
  </si>
  <si>
    <t xml:space="preserve">Παπαγιαννοπούλου και Αγίας Τριάδος</t>
  </si>
  <si>
    <t xml:space="preserve">(15.10.2015)</t>
  </si>
  <si>
    <t xml:space="preserve">NAI</t>
  </si>
  <si>
    <t xml:space="preserve">Σημεωνίδης Νίκος 6975862074</t>
  </si>
  <si>
    <t xml:space="preserve">15.11.2016</t>
  </si>
  <si>
    <t xml:space="preserve">2.[5.2].1 ΕΡΓΑΣΤΗΡΙΟ ΠΛΗΡΟΦΟΡΙΚΗΣ</t>
  </si>
  <si>
    <t xml:space="preserve">Β' </t>
  </si>
  <si>
    <t xml:space="preserve">7,15*10,05</t>
  </si>
  <si>
    <t xml:space="preserve">06.AR.03.103.1.R4</t>
  </si>
  <si>
    <t xml:space="preserve">ΔΗΜΟΤΙΚΟ ΣΧΟΛΕΙΟ ΔΗΜΟΥ ΚΡΩΠΙΑΣ (ΚΙΤΣΙ)</t>
  </si>
  <si>
    <t xml:space="preserve">7,14*7,31</t>
  </si>
  <si>
    <t xml:space="preserve">06.AR.02.103.R4</t>
  </si>
  <si>
    <t xml:space="preserve">6ο ΔΗΜΟΤΙΚΟ ΣΧΟΛΕΙΟ ΔΗΜΟΥ ΓΕΡΑΚΑ</t>
  </si>
  <si>
    <t xml:space="preserve">ΠΑΛΛΗΝΗΣ (ΓΕΡΑΚΑΣ)</t>
  </si>
  <si>
    <t xml:space="preserve">Αθηνάς και Νυμφών</t>
  </si>
  <si>
    <t xml:space="preserve">Νίκου Νίκος 6973728737 </t>
  </si>
  <si>
    <t xml:space="preserve">15.09.2016</t>
  </si>
  <si>
    <t xml:space="preserve">A'</t>
  </si>
  <si>
    <t xml:space="preserve">7,10*7,40</t>
  </si>
  <si>
    <t xml:space="preserve">07.AR.02.102.2.R4 ΚΑΙ 07.ΑR.02.701.2.R4</t>
  </si>
  <si>
    <t xml:space="preserve">Τ.Ε.Ε. ΔΗΜΟΥ ΠΕΡΙΣΤΕΡΙΟΥ</t>
  </si>
  <si>
    <t xml:space="preserve">ΠΕΡΙΣΤΕΡΙΟΥ</t>
  </si>
  <si>
    <t xml:space="preserve">Λεωφόρος Κωνσταντινουπόλεως  και Αγίου Ιωάννη Θεολόγου</t>
  </si>
  <si>
    <t xml:space="preserve">Τέλη Γενάρη</t>
  </si>
  <si>
    <t xml:space="preserve">Κατσαρός Δημήτρης 6970964644</t>
  </si>
  <si>
    <t xml:space="preserve">2.[5.12.2].2 ΕΡΓΑΣΤΗΡΙΟ ΠΛΗΡΟΦΟΡΙΚΗΣ ΚΥΡΙΟΣ ΧΩΡΟΣ</t>
  </si>
  <si>
    <t xml:space="preserve">10,07*6,59</t>
  </si>
  <si>
    <t xml:space="preserve">08.ΑR.01.103.3.R4</t>
  </si>
  <si>
    <t xml:space="preserve">2.[5.6.1].1 ΥΠΟΛΟΓΙΣΤΙΚΩΝ ΣΥΣΤΗΜΑΤΩΝ ΚΑΙ ΔΙΚΤΥΩΝ</t>
  </si>
  <si>
    <t xml:space="preserve">7,08*10,61</t>
  </si>
  <si>
    <t xml:space="preserve">08.AR.01.103.4.R4</t>
  </si>
  <si>
    <t xml:space="preserve">Τ.Ε.Ε. ΔΗΜΟΥ ΚΕΡΑΤΣΙΝΙΟΥ</t>
  </si>
  <si>
    <t xml:space="preserve">Ολύμπού και 13ης Οκτωβρίου</t>
  </si>
  <si>
    <t xml:space="preserve">11.09.2016</t>
  </si>
  <si>
    <t xml:space="preserve">Γραμμάτης Ανδρέας 6981167283</t>
  </si>
  <si>
    <t xml:space="preserve">22.11.2016</t>
  </si>
  <si>
    <t xml:space="preserve">2.[5.5].1 ΚΥΡΙΟΣ ΧΩΡΟΣ ΠΛΗΡΟΦΟΡΙΚΗΣ </t>
  </si>
  <si>
    <t xml:space="preserve">7,02*10,16</t>
  </si>
  <si>
    <t xml:space="preserve">09.AR.01.102.1.R4</t>
  </si>
  <si>
    <t xml:space="preserve">ΔΗΜΟΤΙΚΟ ΣΧΟΛΕΙΟ ΔΗΜΟΥ ΠΕΝΤΕΛΗΣ</t>
  </si>
  <si>
    <t xml:space="preserve">ΜΕΛΙΣΣΙΩΝ (ΠΕΝΤΕΛΗΣ)</t>
  </si>
  <si>
    <t xml:space="preserve">Αθηνάς και Ιάσονος</t>
  </si>
  <si>
    <t xml:space="preserve">Μπάλλας Γεράσιμος 6944254431</t>
  </si>
  <si>
    <t xml:space="preserve">23.09.2016</t>
  </si>
  <si>
    <t xml:space="preserve">1.[5.2].1 ΕΡΓΑΣΤΗΡΙΟ ΠΛΗΡΟΦΟΡΙΚΗΣ</t>
  </si>
  <si>
    <t xml:space="preserve">7,16*7,27</t>
  </si>
  <si>
    <t xml:space="preserve">10.AR.02.701.2.R4</t>
  </si>
  <si>
    <t xml:space="preserve">1Β</t>
  </si>
  <si>
    <t xml:space="preserve">51ο ΓΥΜΝΑΣΙΟ ΑΘΗΝΩΝ</t>
  </si>
  <si>
    <t xml:space="preserve">Λένορμαν και Παλαμηδίου</t>
  </si>
  <si>
    <t xml:space="preserve">20.4.2017</t>
  </si>
  <si>
    <t xml:space="preserve">ΒΙΡΒΙΔΑΚΗΣ ΕΠΑΜΕΙΝΩΝΔΑΣ 6947909026</t>
  </si>
  <si>
    <t xml:space="preserve">3.3 ΕΡΓΑΣΤΗΡΙΟ ΠΛΗΡΟΦΟΡΙΚΗΣ</t>
  </si>
  <si>
    <t xml:space="preserve">7,23*6,96</t>
  </si>
  <si>
    <t xml:space="preserve">ΑΡΧ 06</t>
  </si>
  <si>
    <t xml:space="preserve">50ο ΛΥΚΕΙΟ ΑΘΗΝΩΝ</t>
  </si>
  <si>
    <t xml:space="preserve">Μετρό Σεπόλια</t>
  </si>
  <si>
    <t xml:space="preserve">έτοιμο από Νοέμβριο 2016 (σε προτεραιότητα)</t>
  </si>
  <si>
    <t xml:space="preserve">ΠΑΝΑΓΟΥΤΣΟΥ ΔΗΜΗΤΡΑ 6947909146</t>
  </si>
  <si>
    <t xml:space="preserve">3.2 ΕΡΓΑΣΤΗΡΙΟ ΠΛΗΡΟΦΟΡΙΚΗΣ</t>
  </si>
  <si>
    <t xml:space="preserve">7,06*10,62</t>
  </si>
  <si>
    <t xml:space="preserve">ΑΡΧ 05</t>
  </si>
  <si>
    <t xml:space="preserve">ΜΟΥΣΙΚΟ ΓΥΜΝΑΣΙΟ ΚΑΙ ΛΥΚΕΙΟ ΑΘΗΝΩΝ</t>
  </si>
  <si>
    <t xml:space="preserve">Δράκοντος και Ιφιγένειας</t>
  </si>
  <si>
    <t xml:space="preserve">15.2.2017</t>
  </si>
  <si>
    <t xml:space="preserve">ΓΚΑΝΑΤΣΑΣ ΧΡΗΣΤΟΣ 6947909044</t>
  </si>
  <si>
    <t xml:space="preserve">3.6 ΕΡΓΑΣΤΗΡΙΟ ΠΛΗΡΟΦΟΡΙΚΗΣ-1</t>
  </si>
  <si>
    <t xml:space="preserve">6,90*7,23</t>
  </si>
  <si>
    <t xml:space="preserve">3.6 ΕΡΓΑΣΤΗΡΙΟ ΠΛΗΡΟΦΟΡΙΚΗΣ-2</t>
  </si>
  <si>
    <t xml:space="preserve">ΕΕΕΕΚ Ν.ΗΡΑΚΛΕΙΟΥ</t>
  </si>
  <si>
    <t xml:space="preserve">Ν.ΗΡΑΚΛΕΙΟΥ</t>
  </si>
  <si>
    <t xml:space="preserve">Πεύκων και Κέρκυρας</t>
  </si>
  <si>
    <t xml:space="preserve">30.1.2017</t>
  </si>
  <si>
    <t xml:space="preserve">ΠΕΤΡΗ ΟΛΓΑ 6947909003</t>
  </si>
  <si>
    <t xml:space="preserve">5.4 ΑΙΘΟΥΣΑ ΠΛΗΡΟΦΟΡΙΚΗΣ-1</t>
  </si>
  <si>
    <t xml:space="preserve">5,7*4,25</t>
  </si>
  <si>
    <t xml:space="preserve">4.3 ΑΙΘΟΥΣΑ ΠΛΗΡΟΦΟΡΙΚΗΣ-2</t>
  </si>
  <si>
    <t xml:space="preserve">5,35*3,76</t>
  </si>
  <si>
    <t xml:space="preserve">ΤΕΕ-ΣΕΚ ΜΕΓΑΡΩΝ</t>
  </si>
  <si>
    <t xml:space="preserve">ΜΕΓΑΡΩΝ</t>
  </si>
  <si>
    <t xml:space="preserve">Νικιφόρου Φωκά και Γεωργάκη</t>
  </si>
  <si>
    <t xml:space="preserve">έτοιμο Γενάρη 2017 (σε προτεραιότητα)</t>
  </si>
  <si>
    <t xml:space="preserve">ΑΝΑΓΝΩΣΤΟΠΟΥΛΟΣ  ΣΤΑΜΑΤΗΣ 6973325211</t>
  </si>
  <si>
    <t xml:space="preserve">3.8.1. ΕΡΓΑΣΤΗΡΙΟ ΥΠΟΛΟΓΙΣΤΙΚΩΝ ΣΥΣΤΗΜΑΤΩΝ &amp; ΔΙΚΤΥΩΝ</t>
  </si>
  <si>
    <t xml:space="preserve">6,90*8,30</t>
  </si>
  <si>
    <t xml:space="preserve">3.7.1 ΕΡΓΑΣΤΗΡΙΟ ΟΠΤΙΚΟΑΚΟΥΣΤΙΚΩΝ ΣΥΣΤΗΜΑΤΩΝ </t>
  </si>
  <si>
    <t xml:space="preserve">10,11*6,90+2,55*4,10</t>
  </si>
  <si>
    <t xml:space="preserve">ΔΗΜΟΤΙΚΟ ΣΧΟΛΕΙΟ ΩΡΩΠΟΥ</t>
  </si>
  <si>
    <t xml:space="preserve">ΩΡΩΠΟΥ</t>
  </si>
  <si>
    <t xml:space="preserve">Σκάλα Ωρωπού δίπλα από υπάρχων Σχολείο</t>
  </si>
  <si>
    <t xml:space="preserve">20.1.2017</t>
  </si>
  <si>
    <t xml:space="preserve">ΤΣΟΥΓΚΑΣ  ΙΩΑΝΝΗΣ 6947909145</t>
  </si>
  <si>
    <t xml:space="preserve">3.2 ΑΙΘΟΥΣΑ ΠΛΗΡΟΦΟΡΙΚΗΣ</t>
  </si>
  <si>
    <t xml:space="preserve">6,95*6,76</t>
  </si>
  <si>
    <t xml:space="preserve">ΑΡΧ 04</t>
  </si>
  <si>
    <t xml:space="preserve">ΓΥΜΝΑΣΙΟ ΩΡΩΠΟΥ</t>
  </si>
  <si>
    <t xml:space="preserve">3.3.1 ΑΙΘΟΥΣΑ ΠΛΗΡΟΦΟΡΙΚΗΣ 1</t>
  </si>
  <si>
    <t xml:space="preserve">6,76*6,90</t>
  </si>
  <si>
    <t xml:space="preserve">3.3.2 ΑΙΘΟΥΣΑ ΠΛΗΡΟΦΟΡΙΚΗΣ 2</t>
  </si>
  <si>
    <t xml:space="preserve">6,76*6,74</t>
  </si>
  <si>
    <t xml:space="preserve">42ο ΛΥΚΕΙΟ ΑΘΗΝΩΝ</t>
  </si>
  <si>
    <t xml:space="preserve">Μαιζώνος και Σωνιέρου</t>
  </si>
  <si>
    <t xml:space="preserve">30.09.2016</t>
  </si>
  <si>
    <t xml:space="preserve">ΚΕΣΣΑΝΙΔΟΥ ΕΛΕΝΑ  6945392897</t>
  </si>
  <si>
    <t xml:space="preserve">3.2.1 ΕΡΓΑΣΤΗΡΙΟ ΠΛΗΡΟΦΟΡΙΚΗΣ-1</t>
  </si>
  <si>
    <t xml:space="preserve">6,85*8,25</t>
  </si>
  <si>
    <t xml:space="preserve">3.2.2 ΕΡΓΑΣΤΗΡΙΟ ΠΛΗΡΟΦΟΡΙΚΗΣ-2</t>
  </si>
  <si>
    <t xml:space="preserve">6,35*(8,92-2,5)+4,05*2,5</t>
  </si>
  <si>
    <t xml:space="preserve">αίθουσες</t>
  </si>
  <si>
    <t xml:space="preserve">θέσεις </t>
  </si>
  <si>
    <t xml:space="preserve">Πίνακας 1: Χορηγία ΕΤΕ στον ΟΣΚ για τη δημιουργία ψηφιακών αιθουσών</t>
  </si>
  <si>
    <t xml:space="preserve">Στοιχεία capex</t>
  </si>
  <si>
    <t xml:space="preserve"># αιθουσών</t>
  </si>
  <si>
    <t xml:space="preserve"># ανά αίθουσα</t>
  </si>
  <si>
    <t xml:space="preserve">Τιμή μονάδας (Euro)</t>
  </si>
  <si>
    <t xml:space="preserve">Αξία Σύνολο (Euro)</t>
  </si>
  <si>
    <t xml:space="preserve">Ψευδοπατώματα / κανάλια</t>
  </si>
  <si>
    <t xml:space="preserve">θα καλυφθεί από τον εργολάβο</t>
  </si>
  <si>
    <t xml:space="preserve">Πρίζες </t>
  </si>
  <si>
    <t xml:space="preserve">"</t>
  </si>
  <si>
    <t xml:space="preserve">Router </t>
  </si>
  <si>
    <t xml:space="preserve">2 in 1 laptop</t>
  </si>
  <si>
    <t xml:space="preserve">Διαδραστικός πίνακας</t>
  </si>
  <si>
    <t xml:space="preserve">Έπιπλα </t>
  </si>
  <si>
    <t xml:space="preserve">Σηματοδότηση - μακέτα </t>
  </si>
  <si>
    <t xml:space="preserve">Σηματοδότηση - εκτύπωση </t>
  </si>
  <si>
    <t xml:space="preserve"> </t>
  </si>
  <si>
    <t xml:space="preserve">μέσο κόστος ανά αίθουσα (μέσο εμβαδό 6,90 * 6,90 μέτρα)</t>
  </si>
  <si>
    <t xml:space="preserve">Σταδιακή Υλοποίηση (7 σχολεία ανά έτος)</t>
  </si>
  <si>
    <t xml:space="preserve">έτος 1</t>
  </si>
  <si>
    <t xml:space="preserve">έτος 2</t>
  </si>
  <si>
    <t xml:space="preserve">έτος 3 </t>
  </si>
  <si>
    <t xml:space="preserve">capex</t>
  </si>
  <si>
    <t xml:space="preserve">opex (10%)</t>
  </si>
  <si>
    <t xml:space="preserve">σύνολο ανά έτος (capex+opex)</t>
  </si>
  <si>
    <t xml:space="preserve">Σχολική μονάδα</t>
  </si>
  <si>
    <t xml:space="preserve">Νηπ / Δημ / ΓυμνΛυκ </t>
  </si>
  <si>
    <t xml:space="preserve">Δήμος </t>
  </si>
  <si>
    <t xml:space="preserve">Αίθουσες Διδ</t>
  </si>
  <si>
    <t xml:space="preserve">Αίθουσες Η/Υ</t>
  </si>
  <si>
    <t xml:space="preserve">#μαθητών</t>
  </si>
  <si>
    <t xml:space="preserve">31ο Δημοτικό Σχολείο Αθηνών</t>
  </si>
  <si>
    <t xml:space="preserve">Δημ</t>
  </si>
  <si>
    <t xml:space="preserve">Αθηναίων</t>
  </si>
  <si>
    <t xml:space="preserve">9ο Γυμνάσιο Αθηνών (Πλ. Κουμουνδούρου)</t>
  </si>
  <si>
    <t xml:space="preserve">ΓυμνΛυκ</t>
  </si>
  <si>
    <t xml:space="preserve">Ειδικό Δημοτικό Σχολείο Δήμου Ιλίου</t>
  </si>
  <si>
    <t xml:space="preserve">Ίλιον</t>
  </si>
  <si>
    <t xml:space="preserve">1ο Καλλιτεχνικό Γυμνάσιο – Λύκειο (Λουτρά Παλατζιάν) </t>
  </si>
  <si>
    <t xml:space="preserve">Κερατσινίου</t>
  </si>
  <si>
    <t xml:space="preserve">3ο Γυμνάσιο – 2ο Λύκειο Δήμου Κρωπίας  (Κίτσι)</t>
  </si>
  <si>
    <t xml:space="preserve">Κρωπίας</t>
  </si>
  <si>
    <t xml:space="preserve">Δημοτικό Σχολείο Δήμου Κρωπίας (Κίτσι)</t>
  </si>
  <si>
    <t xml:space="preserve">Νηπιαγωγείο Δήμου Κρωπίας (Κίτσι)</t>
  </si>
  <si>
    <t xml:space="preserve">Νηπ</t>
  </si>
  <si>
    <t xml:space="preserve">6ο Δημοτικό Σχολείο Δήμου Γέρακα</t>
  </si>
  <si>
    <t xml:space="preserve">Παλλήνης [Γέρακας]</t>
  </si>
  <si>
    <t xml:space="preserve">6ο Νηπιαγωγείο Δήμου Γέρακα</t>
  </si>
  <si>
    <t xml:space="preserve">Τ.Ε.Ε. Δήμου Περιστερίου</t>
  </si>
  <si>
    <t xml:space="preserve">Περιστερίου</t>
  </si>
  <si>
    <t xml:space="preserve">Τ.Ε.Ε. Δήμου Κερατσινίου</t>
  </si>
  <si>
    <t xml:space="preserve">Νηπιαγωγείο Δήμου Πεντέλης</t>
  </si>
  <si>
    <t xml:space="preserve">Μελισσίων [Πεντέλης]</t>
  </si>
  <si>
    <t xml:space="preserve">Δημοτικό Σχολείο Δήμου Πεντέλης</t>
  </si>
  <si>
    <t xml:space="preserve">Γυμναστήριο Δήμου Πεντέλης</t>
  </si>
  <si>
    <t xml:space="preserve">51ο Γυμνάσιο Αθηνών</t>
  </si>
  <si>
    <t xml:space="preserve">50ο Λύκειο Αθηνών</t>
  </si>
  <si>
    <t xml:space="preserve">61ο Νηπιαγωγείο Αθηνών</t>
  </si>
  <si>
    <t xml:space="preserve">Μουσικό Γυμνάσιο και Λύκειο Αθηνών</t>
  </si>
  <si>
    <t xml:space="preserve">EEEEK N. Ηρακλείου</t>
  </si>
  <si>
    <t xml:space="preserve">Ν. Ηρακλείου</t>
  </si>
  <si>
    <t xml:space="preserve">ΤΕΕ-ΣΕΚ Μεγάρων</t>
  </si>
  <si>
    <t xml:space="preserve">Μεγάρων </t>
  </si>
  <si>
    <t xml:space="preserve">Δημοτικό Σχολείο Ωρωπού</t>
  </si>
  <si>
    <t xml:space="preserve">Ωρωπού</t>
  </si>
  <si>
    <t xml:space="preserve">Νηπιαγωγείο Ωρωπού</t>
  </si>
  <si>
    <t xml:space="preserve">Γυμνάσιο Ωρωπού</t>
  </si>
  <si>
    <t xml:space="preserve">42ο Λύκειο Αθηνών</t>
  </si>
  <si>
    <t xml:space="preserve">σύνολο</t>
  </si>
  <si>
    <t xml:space="preserve">ΣΔΙΤ 1Α</t>
  </si>
  <si>
    <t xml:space="preserve">ΣΔΙΤ 1Β</t>
  </si>
  <si>
    <t xml:space="preserve">Ψηφιακές αίθουσες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</si>
</sst>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0.0"/>
    <numFmt numFmtId="168" formatCode="D/M/YYYY"/>
    <numFmt numFmtId="169" formatCode="#,##0"/>
    <numFmt numFmtId="170" formatCode="_-* #,##0\ _€_-;\-* #,##0\ _€_-;_-* \-??\ _€_-;_-@_-"/>
  </numFmts>
  <fonts count="16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2"/>
      <name val="Calibri"/>
      <family val="2"/>
      <charset val="161"/>
    </font>
    <font>
      <sz val="10"/>
      <name val="Calibri"/>
      <family val="2"/>
      <charset val="161"/>
    </font>
    <font>
      <sz val="10"/>
      <color rgb="FFFF0000"/>
      <name val="Calibri"/>
      <family val="2"/>
      <charset val="161"/>
    </font>
    <font>
      <b val="true"/>
      <sz val="12"/>
      <color rgb="FF000000"/>
      <name val="Calibri"/>
      <family val="2"/>
      <charset val="161"/>
    </font>
    <font>
      <b val="true"/>
      <sz val="14"/>
      <color rgb="FF000000"/>
      <name val="Calibri"/>
      <family val="2"/>
      <charset val="161"/>
    </font>
    <font>
      <sz val="11"/>
      <color rgb="FF000000"/>
      <name val="Segoe UI"/>
      <family val="2"/>
      <charset val="161"/>
    </font>
    <font>
      <b val="true"/>
      <sz val="12"/>
      <color rgb="FF000000"/>
      <name val="Segoe UI"/>
      <family val="2"/>
      <charset val="161"/>
    </font>
    <font>
      <b val="true"/>
      <sz val="11"/>
      <color rgb="FF000000"/>
      <name val="Segoe UI"/>
      <family val="2"/>
      <charset val="161"/>
    </font>
    <font>
      <i val="true"/>
      <sz val="11"/>
      <color rgb="FF000000"/>
      <name val="Segoe UI"/>
      <family val="2"/>
      <charset val="161"/>
    </font>
    <font>
      <sz val="11"/>
      <color rgb="FF808080"/>
      <name val="Segoe U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D9D9D9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5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6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6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6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6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6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6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1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1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1" fillId="6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G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5.57085020242915"/>
    <col collapsed="false" hidden="false" max="2" min="2" style="2" width="5.57085020242915"/>
    <col collapsed="false" hidden="false" max="3" min="3" style="3" width="28.0647773279352"/>
    <col collapsed="false" hidden="false" max="4" min="4" style="3" width="12.4251012145749"/>
    <col collapsed="false" hidden="false" max="5" min="5" style="3" width="11.5708502024291"/>
    <col collapsed="false" hidden="false" max="6" min="6" style="2" width="16.0688259109312"/>
    <col collapsed="false" hidden="false" max="7" min="7" style="3" width="11.5708502024291"/>
    <col collapsed="false" hidden="false" max="8" min="8" style="2" width="24.1012145748988"/>
    <col collapsed="false" hidden="false" max="11" min="9" style="2" width="13.7125506072874"/>
    <col collapsed="false" hidden="false" max="12" min="12" style="2" width="26.3522267206478"/>
    <col collapsed="false" hidden="false" max="13" min="13" style="2" width="15.4251012145749"/>
    <col collapsed="false" hidden="false" max="14" min="14" style="2" width="13.9271255060729"/>
    <col collapsed="false" hidden="false" max="15" min="15" style="2" width="11.4615384615385"/>
    <col collapsed="false" hidden="false" max="16" min="16" style="2" width="9.10526315789474"/>
    <col collapsed="false" hidden="false" max="17" min="17" style="3" width="17.6761133603239"/>
    <col collapsed="false" hidden="false" max="18" min="18" style="2" width="10.0688259109312"/>
    <col collapsed="false" hidden="false" max="19" min="19" style="2" width="10.1781376518219"/>
    <col collapsed="false" hidden="false" max="20" min="20" style="4" width="11.4615384615385"/>
    <col collapsed="false" hidden="false" max="21" min="21" style="2" width="10.1781376518219"/>
    <col collapsed="false" hidden="false" max="22" min="22" style="5" width="12.1052631578947"/>
    <col collapsed="false" hidden="false" max="23" min="23" style="2" width="9.10526315789474"/>
    <col collapsed="false" hidden="false" max="24" min="24" style="2" width="10.6032388663968"/>
    <col collapsed="false" hidden="false" max="26" min="25" style="2" width="9.10526315789474"/>
    <col collapsed="false" hidden="false" max="27" min="27" style="2" width="10.0688259109312"/>
    <col collapsed="false" hidden="false" max="28" min="28" style="2" width="9.10526315789474"/>
    <col collapsed="false" hidden="false" max="29" min="29" style="3" width="17.0323886639676"/>
    <col collapsed="false" hidden="false" max="30" min="30" style="3" width="10.1781376518219"/>
    <col collapsed="false" hidden="false" max="1025" min="31" style="3" width="9.10526315789474"/>
  </cols>
  <sheetData>
    <row r="1" customFormat="false" ht="51" hidden="false" customHeight="fals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6" t="s">
        <v>20</v>
      </c>
      <c r="V1" s="7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8" t="s">
        <v>27</v>
      </c>
      <c r="AC1" s="6" t="s">
        <v>28</v>
      </c>
      <c r="AD1" s="9" t="s">
        <v>29</v>
      </c>
      <c r="AE1" s="9" t="s">
        <v>30</v>
      </c>
      <c r="AF1" s="9" t="s">
        <v>31</v>
      </c>
      <c r="AG1" s="0"/>
    </row>
    <row r="2" customFormat="false" ht="38.25" hidden="false" customHeight="true" outlineLevel="0" collapsed="false">
      <c r="A2" s="10" t="s">
        <v>32</v>
      </c>
      <c r="B2" s="11" t="n">
        <v>1</v>
      </c>
      <c r="C2" s="12" t="s">
        <v>33</v>
      </c>
      <c r="D2" s="13" t="s">
        <v>34</v>
      </c>
      <c r="E2" s="13" t="s">
        <v>35</v>
      </c>
      <c r="F2" s="14" t="n">
        <v>9050443</v>
      </c>
      <c r="G2" s="13" t="s">
        <v>36</v>
      </c>
      <c r="H2" s="14" t="s">
        <v>37</v>
      </c>
      <c r="I2" s="14" t="s">
        <v>38</v>
      </c>
      <c r="J2" s="14" t="s">
        <v>38</v>
      </c>
      <c r="K2" s="14" t="s">
        <v>38</v>
      </c>
      <c r="L2" s="14" t="s">
        <v>39</v>
      </c>
      <c r="M2" s="14" t="s">
        <v>40</v>
      </c>
      <c r="N2" s="14" t="s">
        <v>38</v>
      </c>
      <c r="O2" s="14" t="n">
        <v>6</v>
      </c>
      <c r="P2" s="15" t="n">
        <v>1</v>
      </c>
      <c r="Q2" s="13" t="s">
        <v>41</v>
      </c>
      <c r="R2" s="14" t="s">
        <v>42</v>
      </c>
      <c r="S2" s="16" t="n">
        <f aca="false">6.96*7</f>
        <v>48.72</v>
      </c>
      <c r="T2" s="17" t="s">
        <v>43</v>
      </c>
      <c r="U2" s="14" t="n">
        <v>25</v>
      </c>
      <c r="V2" s="18" t="s">
        <v>44</v>
      </c>
      <c r="W2" s="14" t="n">
        <v>1</v>
      </c>
      <c r="X2" s="14" t="n">
        <v>2</v>
      </c>
      <c r="Y2" s="14" t="n">
        <v>13</v>
      </c>
      <c r="Z2" s="14" t="n">
        <v>1</v>
      </c>
      <c r="AA2" s="14" t="n">
        <v>1</v>
      </c>
      <c r="AB2" s="19" t="n">
        <v>1</v>
      </c>
      <c r="AC2" s="13" t="s">
        <v>45</v>
      </c>
      <c r="AD2" s="20" t="n">
        <f aca="false">U2+V2</f>
        <v>26</v>
      </c>
      <c r="AE2" s="21" t="n">
        <v>1</v>
      </c>
      <c r="AF2" s="21"/>
      <c r="AG2" s="0"/>
    </row>
    <row r="3" customFormat="false" ht="25.5" hidden="false" customHeight="false" outlineLevel="0" collapsed="false">
      <c r="A3" s="10"/>
      <c r="B3" s="11" t="n">
        <v>2</v>
      </c>
      <c r="C3" s="22" t="s">
        <v>46</v>
      </c>
      <c r="D3" s="23" t="s">
        <v>47</v>
      </c>
      <c r="E3" s="23" t="s">
        <v>35</v>
      </c>
      <c r="F3" s="24" t="n">
        <v>501120</v>
      </c>
      <c r="G3" s="23" t="s">
        <v>48</v>
      </c>
      <c r="H3" s="24" t="s">
        <v>49</v>
      </c>
      <c r="I3" s="24"/>
      <c r="J3" s="24"/>
      <c r="K3" s="24"/>
      <c r="L3" s="24" t="s">
        <v>39</v>
      </c>
      <c r="M3" s="24"/>
      <c r="N3" s="24"/>
      <c r="O3" s="24" t="n">
        <v>9</v>
      </c>
      <c r="P3" s="25" t="n">
        <v>1</v>
      </c>
      <c r="Q3" s="23" t="s">
        <v>50</v>
      </c>
      <c r="R3" s="24" t="s">
        <v>51</v>
      </c>
      <c r="S3" s="26" t="n">
        <f aca="false">6.9*7.05</f>
        <v>48.645</v>
      </c>
      <c r="T3" s="27" t="s">
        <v>52</v>
      </c>
      <c r="U3" s="24" t="n">
        <v>24</v>
      </c>
      <c r="V3" s="28" t="s">
        <v>44</v>
      </c>
      <c r="W3" s="24" t="n">
        <v>1</v>
      </c>
      <c r="X3" s="24" t="n">
        <v>1</v>
      </c>
      <c r="Y3" s="24" t="n">
        <v>12</v>
      </c>
      <c r="Z3" s="24" t="n">
        <v>1</v>
      </c>
      <c r="AA3" s="24" t="n">
        <v>1</v>
      </c>
      <c r="AB3" s="29" t="n">
        <v>1</v>
      </c>
      <c r="AC3" s="23" t="s">
        <v>53</v>
      </c>
      <c r="AD3" s="20" t="n">
        <f aca="false">U3+V3</f>
        <v>25</v>
      </c>
      <c r="AE3" s="21"/>
      <c r="AF3" s="21" t="n">
        <v>1</v>
      </c>
      <c r="AG3" s="0"/>
    </row>
    <row r="4" customFormat="false" ht="38.25" hidden="false" customHeight="false" outlineLevel="0" collapsed="false">
      <c r="A4" s="10"/>
      <c r="B4" s="11" t="n">
        <v>4</v>
      </c>
      <c r="C4" s="22" t="s">
        <v>54</v>
      </c>
      <c r="D4" s="23" t="s">
        <v>47</v>
      </c>
      <c r="E4" s="23" t="s">
        <v>55</v>
      </c>
      <c r="F4" s="24" t="s">
        <v>56</v>
      </c>
      <c r="G4" s="23" t="s">
        <v>57</v>
      </c>
      <c r="H4" s="24" t="s">
        <v>49</v>
      </c>
      <c r="I4" s="24"/>
      <c r="J4" s="24"/>
      <c r="K4" s="24"/>
      <c r="L4" s="24" t="s">
        <v>58</v>
      </c>
      <c r="M4" s="24"/>
      <c r="N4" s="24"/>
      <c r="O4" s="24" t="n">
        <v>12</v>
      </c>
      <c r="P4" s="25" t="n">
        <v>1</v>
      </c>
      <c r="Q4" s="23" t="s">
        <v>50</v>
      </c>
      <c r="R4" s="24" t="s">
        <v>59</v>
      </c>
      <c r="S4" s="26" t="n">
        <v>46.48</v>
      </c>
      <c r="T4" s="27" t="s">
        <v>60</v>
      </c>
      <c r="U4" s="24" t="n">
        <v>26</v>
      </c>
      <c r="V4" s="28" t="s">
        <v>44</v>
      </c>
      <c r="W4" s="24" t="n">
        <v>1</v>
      </c>
      <c r="X4" s="24" t="n">
        <v>2</v>
      </c>
      <c r="Y4" s="24" t="n">
        <v>26</v>
      </c>
      <c r="Z4" s="24" t="n">
        <v>1</v>
      </c>
      <c r="AA4" s="24" t="n">
        <v>1</v>
      </c>
      <c r="AB4" s="29"/>
      <c r="AC4" s="23" t="s">
        <v>61</v>
      </c>
      <c r="AD4" s="20" t="n">
        <f aca="false">U4+V4</f>
        <v>27</v>
      </c>
      <c r="AE4" s="21"/>
      <c r="AF4" s="21" t="n">
        <v>1</v>
      </c>
      <c r="AG4" s="0"/>
    </row>
    <row r="5" customFormat="false" ht="51" hidden="false" customHeight="false" outlineLevel="0" collapsed="false">
      <c r="A5" s="10"/>
      <c r="B5" s="11" t="n">
        <v>5</v>
      </c>
      <c r="C5" s="12" t="s">
        <v>62</v>
      </c>
      <c r="D5" s="13" t="s">
        <v>47</v>
      </c>
      <c r="E5" s="13" t="s">
        <v>63</v>
      </c>
      <c r="F5" s="14" t="n">
        <v>544003</v>
      </c>
      <c r="G5" s="13" t="s">
        <v>64</v>
      </c>
      <c r="H5" s="14" t="s">
        <v>65</v>
      </c>
      <c r="I5" s="14" t="s">
        <v>38</v>
      </c>
      <c r="J5" s="14" t="s">
        <v>66</v>
      </c>
      <c r="K5" s="14" t="s">
        <v>38</v>
      </c>
      <c r="L5" s="14" t="s">
        <v>67</v>
      </c>
      <c r="M5" s="14" t="s">
        <v>68</v>
      </c>
      <c r="N5" s="14"/>
      <c r="O5" s="14" t="n">
        <v>14</v>
      </c>
      <c r="P5" s="15" t="n">
        <v>1</v>
      </c>
      <c r="Q5" s="13" t="s">
        <v>69</v>
      </c>
      <c r="R5" s="14" t="s">
        <v>70</v>
      </c>
      <c r="S5" s="16" t="n">
        <f aca="false">7.15*10.05</f>
        <v>71.8575</v>
      </c>
      <c r="T5" s="17" t="s">
        <v>71</v>
      </c>
      <c r="U5" s="14" t="n">
        <v>30</v>
      </c>
      <c r="V5" s="18" t="s">
        <v>44</v>
      </c>
      <c r="W5" s="14" t="n">
        <v>1</v>
      </c>
      <c r="X5" s="14" t="n">
        <v>2</v>
      </c>
      <c r="Y5" s="14" t="n">
        <v>15</v>
      </c>
      <c r="Z5" s="14" t="n">
        <v>1</v>
      </c>
      <c r="AA5" s="14" t="n">
        <v>1</v>
      </c>
      <c r="AB5" s="19" t="n">
        <v>1</v>
      </c>
      <c r="AC5" s="13" t="s">
        <v>72</v>
      </c>
      <c r="AD5" s="30" t="n">
        <f aca="false">28+V5</f>
        <v>29</v>
      </c>
      <c r="AE5" s="21" t="n">
        <v>1</v>
      </c>
      <c r="AF5" s="21"/>
      <c r="AG5" s="0"/>
    </row>
    <row r="6" customFormat="false" ht="51" hidden="false" customHeight="false" outlineLevel="0" collapsed="false">
      <c r="A6" s="10"/>
      <c r="B6" s="11" t="n">
        <v>6</v>
      </c>
      <c r="C6" s="12" t="s">
        <v>73</v>
      </c>
      <c r="D6" s="13" t="s">
        <v>34</v>
      </c>
      <c r="E6" s="13" t="s">
        <v>63</v>
      </c>
      <c r="F6" s="14"/>
      <c r="G6" s="13" t="s">
        <v>64</v>
      </c>
      <c r="H6" s="14" t="s">
        <v>65</v>
      </c>
      <c r="I6" s="14" t="s">
        <v>38</v>
      </c>
      <c r="J6" s="14" t="s">
        <v>66</v>
      </c>
      <c r="K6" s="14" t="s">
        <v>38</v>
      </c>
      <c r="L6" s="14" t="s">
        <v>67</v>
      </c>
      <c r="M6" s="14" t="s">
        <v>68</v>
      </c>
      <c r="N6" s="14"/>
      <c r="O6" s="14" t="n">
        <v>10</v>
      </c>
      <c r="P6" s="15" t="n">
        <v>1</v>
      </c>
      <c r="Q6" s="13" t="s">
        <v>69</v>
      </c>
      <c r="R6" s="14" t="s">
        <v>70</v>
      </c>
      <c r="S6" s="16" t="n">
        <f aca="false">7.14*7.31</f>
        <v>52.1934</v>
      </c>
      <c r="T6" s="17" t="s">
        <v>74</v>
      </c>
      <c r="U6" s="14" t="n">
        <v>23</v>
      </c>
      <c r="V6" s="18" t="s">
        <v>44</v>
      </c>
      <c r="W6" s="14" t="n">
        <v>1</v>
      </c>
      <c r="X6" s="14" t="n">
        <v>2</v>
      </c>
      <c r="Y6" s="14" t="n">
        <v>12</v>
      </c>
      <c r="Z6" s="14" t="n">
        <v>1</v>
      </c>
      <c r="AA6" s="14" t="n">
        <v>1</v>
      </c>
      <c r="AB6" s="19" t="n">
        <v>1</v>
      </c>
      <c r="AC6" s="13" t="s">
        <v>75</v>
      </c>
      <c r="AD6" s="20" t="n">
        <f aca="false">U6+V6</f>
        <v>24</v>
      </c>
      <c r="AE6" s="21" t="n">
        <v>1</v>
      </c>
      <c r="AF6" s="21"/>
      <c r="AG6" s="0"/>
    </row>
    <row r="7" customFormat="false" ht="83.25" hidden="false" customHeight="true" outlineLevel="0" collapsed="false">
      <c r="A7" s="10"/>
      <c r="B7" s="11" t="n">
        <v>8</v>
      </c>
      <c r="C7" s="12" t="s">
        <v>76</v>
      </c>
      <c r="D7" s="13" t="s">
        <v>34</v>
      </c>
      <c r="E7" s="13" t="s">
        <v>77</v>
      </c>
      <c r="F7" s="14" t="n">
        <v>9521195</v>
      </c>
      <c r="G7" s="13" t="s">
        <v>78</v>
      </c>
      <c r="H7" s="14" t="s">
        <v>37</v>
      </c>
      <c r="I7" s="14" t="s">
        <v>38</v>
      </c>
      <c r="J7" s="14" t="s">
        <v>38</v>
      </c>
      <c r="K7" s="14" t="s">
        <v>38</v>
      </c>
      <c r="L7" s="14" t="s">
        <v>79</v>
      </c>
      <c r="M7" s="31" t="s">
        <v>80</v>
      </c>
      <c r="N7" s="14" t="s">
        <v>38</v>
      </c>
      <c r="O7" s="14" t="n">
        <v>12</v>
      </c>
      <c r="P7" s="15" t="n">
        <v>1</v>
      </c>
      <c r="Q7" s="13" t="s">
        <v>69</v>
      </c>
      <c r="R7" s="14" t="s">
        <v>81</v>
      </c>
      <c r="S7" s="16" t="n">
        <f aca="false">7.1*7.4</f>
        <v>52.54</v>
      </c>
      <c r="T7" s="17" t="s">
        <v>82</v>
      </c>
      <c r="U7" s="14" t="n">
        <v>26</v>
      </c>
      <c r="V7" s="18" t="s">
        <v>44</v>
      </c>
      <c r="W7" s="14" t="n">
        <v>1</v>
      </c>
      <c r="X7" s="14" t="n">
        <v>2</v>
      </c>
      <c r="Y7" s="14" t="n">
        <v>13</v>
      </c>
      <c r="Z7" s="14" t="n">
        <v>1</v>
      </c>
      <c r="AA7" s="14" t="n">
        <v>1</v>
      </c>
      <c r="AB7" s="19" t="n">
        <v>1</v>
      </c>
      <c r="AC7" s="13" t="s">
        <v>83</v>
      </c>
      <c r="AD7" s="20" t="n">
        <f aca="false">U7+V7</f>
        <v>27</v>
      </c>
      <c r="AE7" s="21" t="n">
        <v>1</v>
      </c>
      <c r="AF7" s="21"/>
      <c r="AG7" s="0"/>
    </row>
    <row r="8" customFormat="false" ht="63.75" hidden="false" customHeight="true" outlineLevel="0" collapsed="false">
      <c r="A8" s="10"/>
      <c r="B8" s="11" t="n">
        <v>10</v>
      </c>
      <c r="C8" s="12" t="s">
        <v>84</v>
      </c>
      <c r="D8" s="13" t="s">
        <v>47</v>
      </c>
      <c r="E8" s="13" t="s">
        <v>85</v>
      </c>
      <c r="F8" s="32"/>
      <c r="G8" s="33" t="s">
        <v>86</v>
      </c>
      <c r="H8" s="14" t="s">
        <v>87</v>
      </c>
      <c r="I8" s="32" t="s">
        <v>38</v>
      </c>
      <c r="J8" s="32" t="s">
        <v>66</v>
      </c>
      <c r="K8" s="32"/>
      <c r="L8" s="32" t="s">
        <v>88</v>
      </c>
      <c r="M8" s="32"/>
      <c r="N8" s="32"/>
      <c r="O8" s="14" t="n">
        <v>36</v>
      </c>
      <c r="P8" s="15" t="n">
        <v>2</v>
      </c>
      <c r="Q8" s="13" t="s">
        <v>89</v>
      </c>
      <c r="R8" s="14" t="s">
        <v>70</v>
      </c>
      <c r="S8" s="16" t="n">
        <v>65.89</v>
      </c>
      <c r="T8" s="17" t="s">
        <v>90</v>
      </c>
      <c r="U8" s="14" t="n">
        <v>30</v>
      </c>
      <c r="V8" s="18" t="s">
        <v>44</v>
      </c>
      <c r="W8" s="14" t="n">
        <v>1</v>
      </c>
      <c r="X8" s="14" t="n">
        <v>2</v>
      </c>
      <c r="Y8" s="14" t="n">
        <v>15</v>
      </c>
      <c r="Z8" s="14" t="n">
        <v>1</v>
      </c>
      <c r="AA8" s="14" t="n">
        <v>1</v>
      </c>
      <c r="AB8" s="19"/>
      <c r="AC8" s="13" t="s">
        <v>91</v>
      </c>
      <c r="AD8" s="30" t="n">
        <f aca="false">28+V8</f>
        <v>29</v>
      </c>
      <c r="AE8" s="21" t="n">
        <v>1</v>
      </c>
      <c r="AF8" s="21"/>
      <c r="AG8" s="0"/>
    </row>
    <row r="9" customFormat="false" ht="51" hidden="false" customHeight="false" outlineLevel="0" collapsed="false">
      <c r="A9" s="10"/>
      <c r="B9" s="11"/>
      <c r="C9" s="12"/>
      <c r="D9" s="12"/>
      <c r="E9" s="12"/>
      <c r="F9" s="34"/>
      <c r="G9" s="35"/>
      <c r="H9" s="14"/>
      <c r="I9" s="34"/>
      <c r="J9" s="34"/>
      <c r="K9" s="34"/>
      <c r="L9" s="34"/>
      <c r="M9" s="34"/>
      <c r="N9" s="34"/>
      <c r="O9" s="14"/>
      <c r="P9" s="14"/>
      <c r="Q9" s="13" t="s">
        <v>92</v>
      </c>
      <c r="R9" s="14" t="s">
        <v>70</v>
      </c>
      <c r="S9" s="16" t="n">
        <v>74.17</v>
      </c>
      <c r="T9" s="17" t="s">
        <v>93</v>
      </c>
      <c r="U9" s="14" t="n">
        <v>20</v>
      </c>
      <c r="V9" s="18" t="s">
        <v>44</v>
      </c>
      <c r="W9" s="14" t="n">
        <v>1</v>
      </c>
      <c r="X9" s="14" t="n">
        <v>2</v>
      </c>
      <c r="Y9" s="14" t="n">
        <v>2</v>
      </c>
      <c r="Z9" s="14" t="n">
        <v>1</v>
      </c>
      <c r="AA9" s="14" t="n">
        <v>1</v>
      </c>
      <c r="AB9" s="19"/>
      <c r="AC9" s="13" t="s">
        <v>94</v>
      </c>
      <c r="AD9" s="20" t="n">
        <f aca="false">U9+V9</f>
        <v>21</v>
      </c>
      <c r="AE9" s="21" t="n">
        <v>1</v>
      </c>
      <c r="AF9" s="21"/>
      <c r="AG9" s="0"/>
    </row>
    <row r="10" customFormat="false" ht="38.25" hidden="false" customHeight="false" outlineLevel="0" collapsed="false">
      <c r="A10" s="10"/>
      <c r="B10" s="36" t="n">
        <v>11</v>
      </c>
      <c r="C10" s="37" t="s">
        <v>95</v>
      </c>
      <c r="D10" s="33" t="s">
        <v>47</v>
      </c>
      <c r="E10" s="33" t="s">
        <v>55</v>
      </c>
      <c r="F10" s="32"/>
      <c r="G10" s="33" t="s">
        <v>96</v>
      </c>
      <c r="H10" s="32" t="s">
        <v>97</v>
      </c>
      <c r="I10" s="38" t="s">
        <v>38</v>
      </c>
      <c r="J10" s="32" t="s">
        <v>66</v>
      </c>
      <c r="K10" s="32" t="s">
        <v>38</v>
      </c>
      <c r="L10" s="32" t="s">
        <v>98</v>
      </c>
      <c r="M10" s="32" t="s">
        <v>99</v>
      </c>
      <c r="N10" s="32"/>
      <c r="O10" s="32" t="n">
        <v>22</v>
      </c>
      <c r="P10" s="39" t="n">
        <v>1</v>
      </c>
      <c r="Q10" s="13" t="s">
        <v>100</v>
      </c>
      <c r="R10" s="14" t="s">
        <v>59</v>
      </c>
      <c r="S10" s="16" t="n">
        <f aca="false">7.02*10.16</f>
        <v>71.3232</v>
      </c>
      <c r="T10" s="17" t="s">
        <v>101</v>
      </c>
      <c r="U10" s="14" t="n">
        <v>30</v>
      </c>
      <c r="V10" s="18" t="s">
        <v>44</v>
      </c>
      <c r="W10" s="14" t="n">
        <v>1</v>
      </c>
      <c r="X10" s="14"/>
      <c r="Y10" s="14" t="n">
        <v>15</v>
      </c>
      <c r="Z10" s="14" t="n">
        <v>1</v>
      </c>
      <c r="AA10" s="14" t="n">
        <v>1</v>
      </c>
      <c r="AB10" s="19"/>
      <c r="AC10" s="13" t="s">
        <v>102</v>
      </c>
      <c r="AD10" s="30" t="n">
        <f aca="false">28+V10</f>
        <v>29</v>
      </c>
      <c r="AE10" s="21" t="n">
        <v>1</v>
      </c>
      <c r="AF10" s="21"/>
      <c r="AG10" s="0"/>
    </row>
    <row r="11" customFormat="false" ht="25.5" hidden="false" customHeight="false" outlineLevel="0" collapsed="false">
      <c r="A11" s="10"/>
      <c r="B11" s="11" t="n">
        <v>13</v>
      </c>
      <c r="C11" s="12" t="s">
        <v>103</v>
      </c>
      <c r="D11" s="13" t="s">
        <v>34</v>
      </c>
      <c r="E11" s="13" t="s">
        <v>104</v>
      </c>
      <c r="F11" s="14"/>
      <c r="G11" s="13" t="s">
        <v>105</v>
      </c>
      <c r="H11" s="14" t="s">
        <v>37</v>
      </c>
      <c r="I11" s="14" t="s">
        <v>38</v>
      </c>
      <c r="J11" s="14" t="s">
        <v>38</v>
      </c>
      <c r="K11" s="14" t="s">
        <v>38</v>
      </c>
      <c r="L11" s="14" t="s">
        <v>106</v>
      </c>
      <c r="M11" s="14" t="s">
        <v>107</v>
      </c>
      <c r="N11" s="14" t="s">
        <v>38</v>
      </c>
      <c r="O11" s="14" t="n">
        <v>12</v>
      </c>
      <c r="P11" s="15" t="n">
        <v>1</v>
      </c>
      <c r="Q11" s="13" t="s">
        <v>108</v>
      </c>
      <c r="R11" s="14" t="s">
        <v>59</v>
      </c>
      <c r="S11" s="16" t="n">
        <v>52.53</v>
      </c>
      <c r="T11" s="17" t="s">
        <v>109</v>
      </c>
      <c r="U11" s="14" t="n">
        <v>26</v>
      </c>
      <c r="V11" s="18" t="s">
        <v>44</v>
      </c>
      <c r="W11" s="14" t="n">
        <v>1</v>
      </c>
      <c r="X11" s="14" t="n">
        <v>2</v>
      </c>
      <c r="Y11" s="14" t="n">
        <v>26</v>
      </c>
      <c r="Z11" s="14" t="n">
        <v>1</v>
      </c>
      <c r="AA11" s="14" t="n">
        <v>1</v>
      </c>
      <c r="AB11" s="19"/>
      <c r="AC11" s="13" t="s">
        <v>110</v>
      </c>
      <c r="AD11" s="20" t="n">
        <f aca="false">U11+V11</f>
        <v>27</v>
      </c>
      <c r="AE11" s="21" t="n">
        <v>1</v>
      </c>
      <c r="AF11" s="21"/>
      <c r="AG11" s="0"/>
    </row>
    <row r="12" customFormat="false" ht="25.5" hidden="false" customHeight="true" outlineLevel="0" collapsed="false">
      <c r="A12" s="10" t="s">
        <v>111</v>
      </c>
      <c r="B12" s="11" t="n">
        <v>15</v>
      </c>
      <c r="C12" s="22" t="s">
        <v>112</v>
      </c>
      <c r="D12" s="23" t="s">
        <v>47</v>
      </c>
      <c r="E12" s="23" t="s">
        <v>35</v>
      </c>
      <c r="F12" s="24" t="n">
        <v>501076</v>
      </c>
      <c r="G12" s="23" t="s">
        <v>113</v>
      </c>
      <c r="H12" s="24" t="s">
        <v>114</v>
      </c>
      <c r="I12" s="24"/>
      <c r="J12" s="24"/>
      <c r="K12" s="24"/>
      <c r="L12" s="24" t="s">
        <v>115</v>
      </c>
      <c r="M12" s="24"/>
      <c r="N12" s="24"/>
      <c r="O12" s="24" t="n">
        <v>12</v>
      </c>
      <c r="P12" s="25" t="n">
        <v>1</v>
      </c>
      <c r="Q12" s="23" t="s">
        <v>116</v>
      </c>
      <c r="R12" s="24" t="s">
        <v>70</v>
      </c>
      <c r="S12" s="26" t="n">
        <f aca="false">7.23*6.96</f>
        <v>50.3208</v>
      </c>
      <c r="T12" s="27" t="s">
        <v>117</v>
      </c>
      <c r="U12" s="24" t="n">
        <v>30</v>
      </c>
      <c r="V12" s="28" t="s">
        <v>44</v>
      </c>
      <c r="W12" s="24" t="n">
        <v>1</v>
      </c>
      <c r="X12" s="24" t="n">
        <v>1</v>
      </c>
      <c r="Y12" s="24" t="n">
        <v>15</v>
      </c>
      <c r="Z12" s="24" t="n">
        <v>3</v>
      </c>
      <c r="AA12" s="24" t="n">
        <v>1</v>
      </c>
      <c r="AB12" s="29" t="n">
        <v>1</v>
      </c>
      <c r="AC12" s="23" t="s">
        <v>118</v>
      </c>
      <c r="AD12" s="20" t="n">
        <f aca="false">U12+V12</f>
        <v>31</v>
      </c>
      <c r="AE12" s="21"/>
      <c r="AF12" s="21" t="n">
        <v>1</v>
      </c>
      <c r="AG12" s="0"/>
    </row>
    <row r="13" customFormat="false" ht="39.75" hidden="false" customHeight="true" outlineLevel="0" collapsed="false">
      <c r="A13" s="10"/>
      <c r="B13" s="11" t="n">
        <v>16</v>
      </c>
      <c r="C13" s="22" t="s">
        <v>119</v>
      </c>
      <c r="D13" s="23" t="s">
        <v>47</v>
      </c>
      <c r="E13" s="23" t="s">
        <v>35</v>
      </c>
      <c r="F13" s="24" t="n">
        <v>551074</v>
      </c>
      <c r="G13" s="23" t="s">
        <v>120</v>
      </c>
      <c r="H13" s="24" t="s">
        <v>121</v>
      </c>
      <c r="I13" s="24" t="s">
        <v>38</v>
      </c>
      <c r="J13" s="24"/>
      <c r="K13" s="24"/>
      <c r="L13" s="24" t="s">
        <v>122</v>
      </c>
      <c r="M13" s="24"/>
      <c r="N13" s="24"/>
      <c r="O13" s="24" t="n">
        <v>10</v>
      </c>
      <c r="P13" s="25" t="n">
        <v>1</v>
      </c>
      <c r="Q13" s="23" t="s">
        <v>123</v>
      </c>
      <c r="R13" s="24" t="s">
        <v>59</v>
      </c>
      <c r="S13" s="26" t="n">
        <v>75.02</v>
      </c>
      <c r="T13" s="27" t="s">
        <v>124</v>
      </c>
      <c r="U13" s="24" t="n">
        <v>30</v>
      </c>
      <c r="V13" s="28" t="s">
        <v>44</v>
      </c>
      <c r="W13" s="24" t="n">
        <v>1</v>
      </c>
      <c r="X13" s="24" t="n">
        <v>2</v>
      </c>
      <c r="Y13" s="24" t="n">
        <v>15</v>
      </c>
      <c r="Z13" s="24" t="n">
        <v>2</v>
      </c>
      <c r="AA13" s="24" t="n">
        <v>1</v>
      </c>
      <c r="AB13" s="29" t="n">
        <v>1</v>
      </c>
      <c r="AC13" s="23" t="s">
        <v>125</v>
      </c>
      <c r="AD13" s="20" t="n">
        <f aca="false">U13+V13</f>
        <v>31</v>
      </c>
      <c r="AE13" s="21"/>
      <c r="AF13" s="21" t="n">
        <v>1</v>
      </c>
      <c r="AG13" s="0"/>
    </row>
    <row r="14" customFormat="false" ht="38.25" hidden="false" customHeight="true" outlineLevel="0" collapsed="false">
      <c r="A14" s="10"/>
      <c r="B14" s="11" t="n">
        <v>18</v>
      </c>
      <c r="C14" s="22" t="s">
        <v>126</v>
      </c>
      <c r="D14" s="23" t="s">
        <v>47</v>
      </c>
      <c r="E14" s="23" t="s">
        <v>35</v>
      </c>
      <c r="F14" s="40"/>
      <c r="G14" s="41" t="s">
        <v>127</v>
      </c>
      <c r="H14" s="24" t="s">
        <v>128</v>
      </c>
      <c r="I14" s="40"/>
      <c r="J14" s="40"/>
      <c r="K14" s="40"/>
      <c r="L14" s="40" t="s">
        <v>129</v>
      </c>
      <c r="M14" s="40"/>
      <c r="N14" s="40"/>
      <c r="O14" s="24" t="n">
        <v>16</v>
      </c>
      <c r="P14" s="25" t="n">
        <v>2</v>
      </c>
      <c r="Q14" s="23" t="s">
        <v>130</v>
      </c>
      <c r="R14" s="24" t="s">
        <v>70</v>
      </c>
      <c r="S14" s="26" t="n">
        <v>49.84</v>
      </c>
      <c r="T14" s="27" t="s">
        <v>131</v>
      </c>
      <c r="U14" s="24" t="n">
        <v>14</v>
      </c>
      <c r="V14" s="28" t="s">
        <v>44</v>
      </c>
      <c r="W14" s="24" t="n">
        <v>1</v>
      </c>
      <c r="X14" s="24" t="n">
        <v>2</v>
      </c>
      <c r="Y14" s="24"/>
      <c r="Z14" s="24" t="n">
        <v>3</v>
      </c>
      <c r="AA14" s="24" t="n">
        <v>1</v>
      </c>
      <c r="AB14" s="29" t="n">
        <v>1</v>
      </c>
      <c r="AC14" s="23" t="s">
        <v>118</v>
      </c>
      <c r="AD14" s="20" t="n">
        <f aca="false">U14+V14</f>
        <v>15</v>
      </c>
      <c r="AE14" s="21"/>
      <c r="AF14" s="21" t="n">
        <v>1</v>
      </c>
      <c r="AG14" s="0"/>
    </row>
    <row r="15" customFormat="false" ht="25.5" hidden="false" customHeight="false" outlineLevel="0" collapsed="false">
      <c r="A15" s="10"/>
      <c r="B15" s="11"/>
      <c r="C15" s="22"/>
      <c r="D15" s="23"/>
      <c r="E15" s="23"/>
      <c r="F15" s="42"/>
      <c r="G15" s="43"/>
      <c r="H15" s="24"/>
      <c r="I15" s="42"/>
      <c r="J15" s="42"/>
      <c r="K15" s="42"/>
      <c r="L15" s="42"/>
      <c r="M15" s="42"/>
      <c r="N15" s="42"/>
      <c r="O15" s="24"/>
      <c r="P15" s="24"/>
      <c r="Q15" s="23" t="s">
        <v>132</v>
      </c>
      <c r="R15" s="24" t="s">
        <v>70</v>
      </c>
      <c r="S15" s="26" t="n">
        <v>49.84</v>
      </c>
      <c r="T15" s="27" t="s">
        <v>131</v>
      </c>
      <c r="U15" s="24" t="n">
        <v>14</v>
      </c>
      <c r="V15" s="28" t="s">
        <v>44</v>
      </c>
      <c r="W15" s="24" t="n">
        <v>1</v>
      </c>
      <c r="X15" s="24" t="n">
        <v>2</v>
      </c>
      <c r="Y15" s="24"/>
      <c r="Z15" s="24" t="n">
        <v>3</v>
      </c>
      <c r="AA15" s="24" t="n">
        <v>1</v>
      </c>
      <c r="AB15" s="29" t="n">
        <v>1</v>
      </c>
      <c r="AC15" s="23" t="s">
        <v>118</v>
      </c>
      <c r="AD15" s="20" t="n">
        <f aca="false">U15+V15</f>
        <v>15</v>
      </c>
      <c r="AE15" s="21"/>
      <c r="AF15" s="21" t="n">
        <v>1</v>
      </c>
      <c r="AG15" s="0"/>
    </row>
    <row r="16" customFormat="false" ht="25.5" hidden="false" customHeight="true" outlineLevel="0" collapsed="false">
      <c r="A16" s="10"/>
      <c r="B16" s="11" t="n">
        <v>19</v>
      </c>
      <c r="C16" s="22" t="s">
        <v>133</v>
      </c>
      <c r="D16" s="23" t="s">
        <v>47</v>
      </c>
      <c r="E16" s="23" t="s">
        <v>134</v>
      </c>
      <c r="F16" s="40" t="n">
        <v>541003</v>
      </c>
      <c r="G16" s="41" t="s">
        <v>135</v>
      </c>
      <c r="H16" s="24" t="s">
        <v>136</v>
      </c>
      <c r="I16" s="40"/>
      <c r="J16" s="40"/>
      <c r="K16" s="40"/>
      <c r="L16" s="40" t="s">
        <v>137</v>
      </c>
      <c r="M16" s="40"/>
      <c r="N16" s="40"/>
      <c r="O16" s="24" t="n">
        <v>8</v>
      </c>
      <c r="P16" s="25" t="n">
        <v>2</v>
      </c>
      <c r="Q16" s="23" t="s">
        <v>138</v>
      </c>
      <c r="R16" s="24" t="s">
        <v>59</v>
      </c>
      <c r="S16" s="26" t="n">
        <f aca="false">5.7*4.25</f>
        <v>24.225</v>
      </c>
      <c r="T16" s="23" t="s">
        <v>139</v>
      </c>
      <c r="U16" s="24" t="n">
        <v>16</v>
      </c>
      <c r="V16" s="28" t="s">
        <v>44</v>
      </c>
      <c r="W16" s="24" t="n">
        <v>1</v>
      </c>
      <c r="X16" s="24" t="n">
        <v>2</v>
      </c>
      <c r="Y16" s="24" t="n">
        <v>9</v>
      </c>
      <c r="Z16" s="24" t="n">
        <v>1</v>
      </c>
      <c r="AA16" s="24" t="n">
        <v>1</v>
      </c>
      <c r="AB16" s="29" t="n">
        <v>1</v>
      </c>
      <c r="AC16" s="23" t="s">
        <v>125</v>
      </c>
      <c r="AD16" s="20" t="n">
        <f aca="false">U16+V16</f>
        <v>17</v>
      </c>
      <c r="AE16" s="21"/>
      <c r="AF16" s="21" t="n">
        <v>1</v>
      </c>
      <c r="AG16" s="0"/>
    </row>
    <row r="17" customFormat="false" ht="25.5" hidden="false" customHeight="false" outlineLevel="0" collapsed="false">
      <c r="A17" s="10"/>
      <c r="B17" s="11"/>
      <c r="C17" s="22"/>
      <c r="D17" s="23"/>
      <c r="E17" s="23"/>
      <c r="F17" s="42"/>
      <c r="G17" s="43"/>
      <c r="H17" s="24"/>
      <c r="I17" s="42"/>
      <c r="J17" s="42"/>
      <c r="K17" s="42"/>
      <c r="L17" s="42"/>
      <c r="M17" s="42"/>
      <c r="N17" s="42"/>
      <c r="O17" s="24"/>
      <c r="P17" s="25"/>
      <c r="Q17" s="23" t="s">
        <v>140</v>
      </c>
      <c r="R17" s="24" t="s">
        <v>59</v>
      </c>
      <c r="S17" s="26" t="n">
        <f aca="false">5.35*3.76</f>
        <v>20.116</v>
      </c>
      <c r="T17" s="23" t="s">
        <v>141</v>
      </c>
      <c r="U17" s="24" t="n">
        <v>12</v>
      </c>
      <c r="V17" s="28" t="s">
        <v>44</v>
      </c>
      <c r="W17" s="24" t="n">
        <v>1</v>
      </c>
      <c r="X17" s="24" t="n">
        <v>1</v>
      </c>
      <c r="Y17" s="24" t="n">
        <v>6</v>
      </c>
      <c r="Z17" s="24" t="n">
        <v>1</v>
      </c>
      <c r="AA17" s="24" t="n">
        <v>1</v>
      </c>
      <c r="AB17" s="29" t="n">
        <v>1</v>
      </c>
      <c r="AC17" s="23" t="s">
        <v>125</v>
      </c>
      <c r="AD17" s="20" t="n">
        <f aca="false">U17+V17</f>
        <v>13</v>
      </c>
      <c r="AE17" s="21"/>
      <c r="AF17" s="21" t="n">
        <v>1</v>
      </c>
      <c r="AG17" s="0"/>
    </row>
    <row r="18" customFormat="false" ht="51" hidden="false" customHeight="true" outlineLevel="0" collapsed="false">
      <c r="A18" s="10"/>
      <c r="B18" s="11" t="n">
        <v>20</v>
      </c>
      <c r="C18" s="22" t="s">
        <v>142</v>
      </c>
      <c r="D18" s="23" t="s">
        <v>47</v>
      </c>
      <c r="E18" s="23" t="s">
        <v>143</v>
      </c>
      <c r="F18" s="40"/>
      <c r="G18" s="41" t="s">
        <v>144</v>
      </c>
      <c r="H18" s="24" t="s">
        <v>145</v>
      </c>
      <c r="I18" s="40" t="s">
        <v>38</v>
      </c>
      <c r="J18" s="40"/>
      <c r="K18" s="40"/>
      <c r="L18" s="40" t="s">
        <v>146</v>
      </c>
      <c r="M18" s="40"/>
      <c r="N18" s="40"/>
      <c r="O18" s="24" t="n">
        <v>7</v>
      </c>
      <c r="P18" s="44" t="n">
        <v>1</v>
      </c>
      <c r="Q18" s="23" t="s">
        <v>147</v>
      </c>
      <c r="R18" s="24" t="s">
        <v>59</v>
      </c>
      <c r="S18" s="26" t="n">
        <f aca="false">6.9*8.3</f>
        <v>57.27</v>
      </c>
      <c r="T18" s="27" t="s">
        <v>148</v>
      </c>
      <c r="U18" s="24" t="n">
        <v>24</v>
      </c>
      <c r="V18" s="28" t="s">
        <v>44</v>
      </c>
      <c r="W18" s="24" t="n">
        <v>1</v>
      </c>
      <c r="X18" s="24" t="n">
        <v>1</v>
      </c>
      <c r="Y18" s="24" t="n">
        <v>2</v>
      </c>
      <c r="Z18" s="24" t="n">
        <v>1</v>
      </c>
      <c r="AA18" s="24" t="n">
        <v>1</v>
      </c>
      <c r="AB18" s="24" t="n">
        <v>1</v>
      </c>
      <c r="AC18" s="23" t="s">
        <v>125</v>
      </c>
      <c r="AD18" s="20" t="n">
        <f aca="false">U18+V18</f>
        <v>25</v>
      </c>
      <c r="AE18" s="21"/>
      <c r="AF18" s="21" t="n">
        <v>1</v>
      </c>
      <c r="AG18" s="0"/>
    </row>
    <row r="19" customFormat="false" ht="38.25" hidden="false" customHeight="false" outlineLevel="0" collapsed="false">
      <c r="A19" s="10"/>
      <c r="B19" s="11"/>
      <c r="C19" s="22"/>
      <c r="D19" s="23"/>
      <c r="E19" s="23"/>
      <c r="F19" s="42"/>
      <c r="G19" s="43"/>
      <c r="H19" s="24"/>
      <c r="I19" s="42"/>
      <c r="J19" s="42"/>
      <c r="K19" s="42"/>
      <c r="L19" s="42"/>
      <c r="M19" s="42"/>
      <c r="N19" s="42"/>
      <c r="O19" s="24"/>
      <c r="P19" s="44"/>
      <c r="Q19" s="23" t="s">
        <v>149</v>
      </c>
      <c r="R19" s="24" t="s">
        <v>59</v>
      </c>
      <c r="S19" s="26" t="n">
        <v>79.1</v>
      </c>
      <c r="T19" s="27" t="s">
        <v>150</v>
      </c>
      <c r="U19" s="24" t="n">
        <v>30</v>
      </c>
      <c r="V19" s="28" t="s">
        <v>44</v>
      </c>
      <c r="W19" s="24" t="n">
        <v>1</v>
      </c>
      <c r="X19" s="24" t="n">
        <v>1</v>
      </c>
      <c r="Y19" s="24" t="n">
        <v>30</v>
      </c>
      <c r="Z19" s="24" t="n">
        <v>1</v>
      </c>
      <c r="AA19" s="24" t="n">
        <v>1</v>
      </c>
      <c r="AB19" s="29" t="n">
        <v>1</v>
      </c>
      <c r="AC19" s="23" t="s">
        <v>125</v>
      </c>
      <c r="AD19" s="4"/>
      <c r="AE19" s="21"/>
      <c r="AF19" s="21"/>
      <c r="AG19" s="0"/>
    </row>
    <row r="20" customFormat="false" ht="63.75" hidden="false" customHeight="false" outlineLevel="0" collapsed="false">
      <c r="A20" s="10"/>
      <c r="B20" s="11" t="n">
        <v>21</v>
      </c>
      <c r="C20" s="22" t="s">
        <v>151</v>
      </c>
      <c r="D20" s="23" t="s">
        <v>34</v>
      </c>
      <c r="E20" s="23" t="s">
        <v>152</v>
      </c>
      <c r="F20" s="24" t="n">
        <v>9521178</v>
      </c>
      <c r="G20" s="23" t="s">
        <v>153</v>
      </c>
      <c r="H20" s="24" t="s">
        <v>154</v>
      </c>
      <c r="I20" s="24"/>
      <c r="J20" s="24"/>
      <c r="K20" s="24"/>
      <c r="L20" s="24" t="s">
        <v>155</v>
      </c>
      <c r="M20" s="24"/>
      <c r="N20" s="24"/>
      <c r="O20" s="24" t="n">
        <v>12</v>
      </c>
      <c r="P20" s="25" t="n">
        <v>1</v>
      </c>
      <c r="Q20" s="23" t="s">
        <v>156</v>
      </c>
      <c r="R20" s="24" t="s">
        <v>59</v>
      </c>
      <c r="S20" s="26" t="n">
        <f aca="false">6.95*6.76</f>
        <v>46.982</v>
      </c>
      <c r="T20" s="27" t="s">
        <v>157</v>
      </c>
      <c r="U20" s="24" t="n">
        <v>13</v>
      </c>
      <c r="V20" s="28" t="s">
        <v>44</v>
      </c>
      <c r="W20" s="24" t="n">
        <v>1</v>
      </c>
      <c r="X20" s="24" t="n">
        <v>1</v>
      </c>
      <c r="Y20" s="24" t="n">
        <v>13</v>
      </c>
      <c r="Z20" s="24" t="n">
        <v>1</v>
      </c>
      <c r="AA20" s="24" t="n">
        <v>1</v>
      </c>
      <c r="AB20" s="29" t="n">
        <v>1</v>
      </c>
      <c r="AC20" s="23" t="s">
        <v>158</v>
      </c>
      <c r="AD20" s="20" t="n">
        <f aca="false">U20+V20</f>
        <v>14</v>
      </c>
      <c r="AE20" s="21"/>
      <c r="AF20" s="21" t="n">
        <v>1</v>
      </c>
      <c r="AG20" s="4"/>
    </row>
    <row r="21" customFormat="false" ht="63.75" hidden="false" customHeight="true" outlineLevel="0" collapsed="false">
      <c r="A21" s="10"/>
      <c r="B21" s="11" t="n">
        <v>23</v>
      </c>
      <c r="C21" s="22" t="s">
        <v>159</v>
      </c>
      <c r="D21" s="23" t="s">
        <v>47</v>
      </c>
      <c r="E21" s="23" t="s">
        <v>152</v>
      </c>
      <c r="F21" s="40" t="n">
        <v>502110</v>
      </c>
      <c r="G21" s="41" t="s">
        <v>153</v>
      </c>
      <c r="H21" s="24" t="s">
        <v>154</v>
      </c>
      <c r="I21" s="40"/>
      <c r="J21" s="40"/>
      <c r="K21" s="40"/>
      <c r="L21" s="40" t="s">
        <v>155</v>
      </c>
      <c r="M21" s="40"/>
      <c r="N21" s="40"/>
      <c r="O21" s="24" t="n">
        <v>9</v>
      </c>
      <c r="P21" s="45" t="n">
        <v>2</v>
      </c>
      <c r="Q21" s="23" t="s">
        <v>160</v>
      </c>
      <c r="R21" s="24" t="s">
        <v>59</v>
      </c>
      <c r="S21" s="26" t="n">
        <f aca="false">6.76*6.9</f>
        <v>46.644</v>
      </c>
      <c r="T21" s="27" t="s">
        <v>161</v>
      </c>
      <c r="U21" s="24" t="n">
        <v>13</v>
      </c>
      <c r="V21" s="28" t="s">
        <v>44</v>
      </c>
      <c r="W21" s="24" t="n">
        <v>1</v>
      </c>
      <c r="X21" s="24" t="n">
        <v>1</v>
      </c>
      <c r="Y21" s="24" t="n">
        <v>13</v>
      </c>
      <c r="Z21" s="24" t="n">
        <v>2</v>
      </c>
      <c r="AA21" s="24" t="n">
        <v>1</v>
      </c>
      <c r="AB21" s="24" t="n">
        <v>1</v>
      </c>
      <c r="AC21" s="23" t="s">
        <v>158</v>
      </c>
      <c r="AD21" s="20" t="n">
        <f aca="false">U21+V21</f>
        <v>14</v>
      </c>
      <c r="AE21" s="21"/>
      <c r="AF21" s="21" t="n">
        <v>1</v>
      </c>
      <c r="AG21" s="4"/>
    </row>
    <row r="22" customFormat="false" ht="25.5" hidden="false" customHeight="false" outlineLevel="0" collapsed="false">
      <c r="A22" s="10"/>
      <c r="B22" s="11"/>
      <c r="C22" s="22"/>
      <c r="D22" s="23"/>
      <c r="E22" s="23"/>
      <c r="F22" s="42"/>
      <c r="G22" s="43"/>
      <c r="H22" s="24"/>
      <c r="I22" s="42"/>
      <c r="J22" s="42"/>
      <c r="K22" s="42"/>
      <c r="L22" s="42"/>
      <c r="M22" s="42"/>
      <c r="N22" s="42"/>
      <c r="O22" s="24"/>
      <c r="P22" s="45"/>
      <c r="Q22" s="23" t="s">
        <v>162</v>
      </c>
      <c r="R22" s="24" t="s">
        <v>59</v>
      </c>
      <c r="S22" s="26" t="n">
        <f aca="false">6.76*6.74</f>
        <v>45.5624</v>
      </c>
      <c r="T22" s="27" t="s">
        <v>163</v>
      </c>
      <c r="U22" s="24" t="n">
        <v>13</v>
      </c>
      <c r="V22" s="28" t="s">
        <v>44</v>
      </c>
      <c r="W22" s="24" t="n">
        <v>1</v>
      </c>
      <c r="X22" s="24" t="n">
        <v>1</v>
      </c>
      <c r="Y22" s="24" t="n">
        <v>13</v>
      </c>
      <c r="Z22" s="24" t="n">
        <v>2</v>
      </c>
      <c r="AA22" s="24" t="n">
        <v>1</v>
      </c>
      <c r="AB22" s="29" t="n">
        <v>1</v>
      </c>
      <c r="AC22" s="23" t="s">
        <v>158</v>
      </c>
      <c r="AD22" s="20" t="n">
        <f aca="false">U22+V22</f>
        <v>14</v>
      </c>
      <c r="AE22" s="21"/>
      <c r="AF22" s="21" t="n">
        <v>1</v>
      </c>
      <c r="AG22" s="4"/>
    </row>
    <row r="23" customFormat="false" ht="25.5" hidden="false" customHeight="true" outlineLevel="0" collapsed="false">
      <c r="A23" s="10"/>
      <c r="B23" s="11" t="n">
        <v>24</v>
      </c>
      <c r="C23" s="12" t="s">
        <v>164</v>
      </c>
      <c r="D23" s="13" t="s">
        <v>47</v>
      </c>
      <c r="E23" s="13" t="s">
        <v>35</v>
      </c>
      <c r="F23" s="32" t="n">
        <v>551331</v>
      </c>
      <c r="G23" s="33" t="s">
        <v>165</v>
      </c>
      <c r="H23" s="14" t="s">
        <v>166</v>
      </c>
      <c r="I23" s="32" t="s">
        <v>38</v>
      </c>
      <c r="J23" s="32" t="s">
        <v>38</v>
      </c>
      <c r="K23" s="32" t="s">
        <v>38</v>
      </c>
      <c r="L23" s="32" t="s">
        <v>167</v>
      </c>
      <c r="M23" s="32"/>
      <c r="N23" s="32"/>
      <c r="O23" s="14" t="n">
        <v>12</v>
      </c>
      <c r="P23" s="46" t="n">
        <v>2</v>
      </c>
      <c r="Q23" s="13" t="s">
        <v>168</v>
      </c>
      <c r="R23" s="14" t="s">
        <v>59</v>
      </c>
      <c r="S23" s="16" t="n">
        <f aca="false">6.85*8.25</f>
        <v>56.5125</v>
      </c>
      <c r="T23" s="17" t="s">
        <v>169</v>
      </c>
      <c r="U23" s="14" t="n">
        <v>13</v>
      </c>
      <c r="V23" s="18" t="s">
        <v>44</v>
      </c>
      <c r="W23" s="14" t="n">
        <v>1</v>
      </c>
      <c r="X23" s="14" t="n">
        <v>1</v>
      </c>
      <c r="Y23" s="14" t="n">
        <v>13</v>
      </c>
      <c r="Z23" s="14" t="n">
        <v>1</v>
      </c>
      <c r="AA23" s="14" t="n">
        <v>1</v>
      </c>
      <c r="AB23" s="14" t="n">
        <v>1</v>
      </c>
      <c r="AC23" s="13" t="s">
        <v>125</v>
      </c>
      <c r="AD23" s="20" t="n">
        <f aca="false">U23+V23</f>
        <v>14</v>
      </c>
      <c r="AE23" s="21" t="n">
        <v>1</v>
      </c>
      <c r="AF23" s="21"/>
      <c r="AG23" s="4"/>
    </row>
    <row r="24" customFormat="false" ht="38.25" hidden="false" customHeight="false" outlineLevel="0" collapsed="false">
      <c r="A24" s="10"/>
      <c r="B24" s="11"/>
      <c r="C24" s="12"/>
      <c r="D24" s="13"/>
      <c r="E24" s="13"/>
      <c r="F24" s="47"/>
      <c r="G24" s="48"/>
      <c r="H24" s="14"/>
      <c r="I24" s="47"/>
      <c r="J24" s="47"/>
      <c r="K24" s="47"/>
      <c r="L24" s="47"/>
      <c r="M24" s="47"/>
      <c r="N24" s="47"/>
      <c r="O24" s="14"/>
      <c r="P24" s="46"/>
      <c r="Q24" s="13" t="s">
        <v>170</v>
      </c>
      <c r="R24" s="14" t="s">
        <v>59</v>
      </c>
      <c r="S24" s="16" t="n">
        <f aca="false">6.35*(8.92-2.5)+4.05*2.5</f>
        <v>50.892</v>
      </c>
      <c r="T24" s="17" t="s">
        <v>171</v>
      </c>
      <c r="U24" s="14" t="n">
        <v>13</v>
      </c>
      <c r="V24" s="18" t="s">
        <v>44</v>
      </c>
      <c r="W24" s="14" t="n">
        <v>1</v>
      </c>
      <c r="X24" s="14" t="n">
        <v>1</v>
      </c>
      <c r="Y24" s="14" t="n">
        <v>13</v>
      </c>
      <c r="Z24" s="14" t="n">
        <v>1</v>
      </c>
      <c r="AA24" s="14" t="n">
        <v>1</v>
      </c>
      <c r="AB24" s="19" t="n">
        <v>1</v>
      </c>
      <c r="AC24" s="13" t="s">
        <v>125</v>
      </c>
      <c r="AD24" s="20" t="n">
        <f aca="false">U24+V24</f>
        <v>14</v>
      </c>
      <c r="AE24" s="21" t="n">
        <v>1</v>
      </c>
      <c r="AF24" s="21"/>
      <c r="AG24" s="4"/>
    </row>
    <row r="25" customFormat="false" ht="12.75" hidden="false" customHeight="false" outlineLevel="0" collapsed="false">
      <c r="A25" s="49"/>
      <c r="B25" s="50"/>
      <c r="C25" s="51"/>
      <c r="D25" s="51"/>
      <c r="E25" s="51"/>
      <c r="F25" s="52"/>
      <c r="G25" s="51"/>
      <c r="H25" s="52"/>
      <c r="I25" s="52"/>
      <c r="J25" s="52"/>
      <c r="K25" s="52"/>
      <c r="L25" s="52"/>
      <c r="M25" s="52"/>
      <c r="N25" s="52"/>
      <c r="O25" s="52"/>
      <c r="P25" s="53"/>
      <c r="Q25" s="51"/>
      <c r="R25" s="52"/>
      <c r="S25" s="52"/>
      <c r="T25" s="54"/>
      <c r="U25" s="52"/>
      <c r="V25" s="55"/>
      <c r="W25" s="52"/>
      <c r="X25" s="52"/>
      <c r="Y25" s="52" t="n">
        <v>2</v>
      </c>
      <c r="Z25" s="52"/>
      <c r="AA25" s="52"/>
      <c r="AB25" s="56"/>
      <c r="AC25" s="57"/>
      <c r="AD25" s="0"/>
      <c r="AE25" s="0"/>
      <c r="AF25" s="0"/>
    </row>
    <row r="26" customFormat="false" ht="18.75" hidden="false" customHeight="false" outlineLevel="0" collapsed="false">
      <c r="A26" s="49"/>
      <c r="B26" s="50"/>
      <c r="C26" s="58"/>
      <c r="D26" s="58"/>
      <c r="E26" s="59"/>
      <c r="F26" s="49"/>
      <c r="G26" s="59"/>
      <c r="H26" s="49"/>
      <c r="I26" s="49"/>
      <c r="J26" s="49"/>
      <c r="K26" s="49"/>
      <c r="L26" s="49"/>
      <c r="M26" s="49"/>
      <c r="N26" s="49"/>
      <c r="O26" s="49"/>
      <c r="P26" s="60" t="n">
        <f aca="false">SUM(P2:P25)</f>
        <v>22</v>
      </c>
      <c r="U26" s="0"/>
      <c r="V26" s="0"/>
      <c r="AC26" s="61" t="s">
        <v>172</v>
      </c>
      <c r="AD26" s="62" t="n">
        <v>22</v>
      </c>
      <c r="AE26" s="62" t="n">
        <f aca="false">SUM(AE2:AE25)</f>
        <v>10</v>
      </c>
      <c r="AF26" s="62" t="n">
        <f aca="false">SUM(AF2:AF25)</f>
        <v>12</v>
      </c>
    </row>
    <row r="27" customFormat="false" ht="12.75" hidden="false" customHeight="false" outlineLevel="0" collapsed="false">
      <c r="U27" s="2" t="n">
        <f aca="false">SUM(U2:U26)</f>
        <v>495</v>
      </c>
      <c r="V27" s="5" t="n">
        <f aca="false">SUM(V2:V26)</f>
        <v>0</v>
      </c>
      <c r="AC27" s="0"/>
      <c r="AD27" s="0"/>
      <c r="AE27" s="0"/>
      <c r="AF27" s="0"/>
    </row>
    <row r="28" customFormat="false" ht="18.75" hidden="false" customHeight="false" outlineLevel="0" collapsed="false">
      <c r="AC28" s="61" t="s">
        <v>173</v>
      </c>
      <c r="AD28" s="62" t="n">
        <f aca="false">SUM(AD2:AD25)</f>
        <v>481</v>
      </c>
      <c r="AE28" s="62" t="n">
        <f aca="false">AD11+AD10+AD9+AD8+AD7+AD6+AD5+AD2+AD23+AD24</f>
        <v>240</v>
      </c>
      <c r="AF28" s="62" t="n">
        <f aca="false">AD28-AE28</f>
        <v>241</v>
      </c>
    </row>
  </sheetData>
  <mergeCells count="44">
    <mergeCell ref="A2:A11"/>
    <mergeCell ref="B8:B9"/>
    <mergeCell ref="C8:C9"/>
    <mergeCell ref="D8:D9"/>
    <mergeCell ref="E8:E9"/>
    <mergeCell ref="H8:H9"/>
    <mergeCell ref="O8:O9"/>
    <mergeCell ref="P8:P9"/>
    <mergeCell ref="A12:A24"/>
    <mergeCell ref="B14:B15"/>
    <mergeCell ref="C14:C15"/>
    <mergeCell ref="D14:D15"/>
    <mergeCell ref="E14:E15"/>
    <mergeCell ref="H14:H15"/>
    <mergeCell ref="O14:O15"/>
    <mergeCell ref="P14:P15"/>
    <mergeCell ref="B16:B17"/>
    <mergeCell ref="C16:C17"/>
    <mergeCell ref="D16:D17"/>
    <mergeCell ref="E16:E17"/>
    <mergeCell ref="H16:H17"/>
    <mergeCell ref="O16:O17"/>
    <mergeCell ref="P16:P17"/>
    <mergeCell ref="B18:B19"/>
    <mergeCell ref="C18:C19"/>
    <mergeCell ref="D18:D19"/>
    <mergeCell ref="E18:E19"/>
    <mergeCell ref="H18:H19"/>
    <mergeCell ref="O18:O19"/>
    <mergeCell ref="P18:P19"/>
    <mergeCell ref="B21:B22"/>
    <mergeCell ref="C21:C22"/>
    <mergeCell ref="D21:D22"/>
    <mergeCell ref="E21:E22"/>
    <mergeCell ref="H21:H22"/>
    <mergeCell ref="O21:O22"/>
    <mergeCell ref="P21:P22"/>
    <mergeCell ref="B23:B24"/>
    <mergeCell ref="C23:C24"/>
    <mergeCell ref="D23:D24"/>
    <mergeCell ref="E23:E24"/>
    <mergeCell ref="H23:H24"/>
    <mergeCell ref="O23:O24"/>
    <mergeCell ref="P23:P24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30" activeCellId="0" sqref="B30"/>
    </sheetView>
  </sheetViews>
  <sheetFormatPr defaultRowHeight="16.5"/>
  <cols>
    <col collapsed="false" hidden="false" max="1" min="1" style="63" width="9.10526315789474"/>
    <col collapsed="false" hidden="false" max="2" min="2" style="63" width="48.7408906882591"/>
    <col collapsed="false" hidden="false" max="3" min="3" style="63" width="15.1052631578947"/>
    <col collapsed="false" hidden="false" max="4" min="4" style="63" width="17.1376518218624"/>
    <col collapsed="false" hidden="false" max="5" min="5" style="63" width="20.4615384615385"/>
    <col collapsed="false" hidden="false" max="6" min="6" style="63" width="18.7449392712551"/>
    <col collapsed="false" hidden="false" max="7" min="7" style="63" width="12.4251012145749"/>
    <col collapsed="false" hidden="false" max="8" min="8" style="63" width="9.63967611336032"/>
    <col collapsed="false" hidden="false" max="1025" min="9" style="63" width="9.10526315789474"/>
  </cols>
  <sheetData>
    <row r="1" customFormat="false" ht="16.5" hidden="false" customHeight="false" outlineLevel="0" collapsed="false">
      <c r="B1" s="0"/>
      <c r="C1" s="0"/>
      <c r="D1" s="0"/>
      <c r="E1" s="0"/>
      <c r="F1" s="0"/>
      <c r="H1" s="0"/>
    </row>
    <row r="2" customFormat="false" ht="17.25" hidden="false" customHeight="false" outlineLevel="0" collapsed="false">
      <c r="B2" s="64" t="s">
        <v>174</v>
      </c>
      <c r="C2" s="0"/>
      <c r="D2" s="0"/>
      <c r="E2" s="0"/>
      <c r="F2" s="0"/>
      <c r="H2" s="0"/>
    </row>
    <row r="3" customFormat="false" ht="17.25" hidden="false" customHeight="false" outlineLevel="0" collapsed="false">
      <c r="B3" s="64"/>
      <c r="C3" s="0"/>
      <c r="D3" s="0"/>
      <c r="E3" s="0"/>
      <c r="F3" s="0"/>
      <c r="H3" s="0"/>
    </row>
    <row r="4" customFormat="false" ht="33" hidden="false" customHeight="false" outlineLevel="0" collapsed="false">
      <c r="B4" s="65" t="s">
        <v>175</v>
      </c>
      <c r="C4" s="66" t="s">
        <v>176</v>
      </c>
      <c r="D4" s="66" t="s">
        <v>177</v>
      </c>
      <c r="E4" s="67" t="s">
        <v>178</v>
      </c>
      <c r="F4" s="67" t="s">
        <v>179</v>
      </c>
      <c r="H4" s="0"/>
    </row>
    <row r="5" customFormat="false" ht="16.5" hidden="false" customHeight="true" outlineLevel="0" collapsed="false">
      <c r="B5" s="63" t="s">
        <v>180</v>
      </c>
      <c r="C5" s="63" t="n">
        <f aca="false">αίθουσες!F27</f>
        <v>22</v>
      </c>
      <c r="D5" s="63" t="n">
        <v>1</v>
      </c>
      <c r="E5" s="68" t="s">
        <v>181</v>
      </c>
      <c r="F5" s="68"/>
      <c r="H5" s="0"/>
    </row>
    <row r="6" customFormat="false" ht="16.5" hidden="false" customHeight="true" outlineLevel="0" collapsed="false">
      <c r="B6" s="63" t="s">
        <v>182</v>
      </c>
      <c r="C6" s="63" t="n">
        <f aca="false">C5</f>
        <v>22</v>
      </c>
      <c r="D6" s="63" t="n">
        <v>24</v>
      </c>
      <c r="E6" s="68" t="s">
        <v>183</v>
      </c>
      <c r="F6" s="68"/>
      <c r="H6" s="0"/>
    </row>
    <row r="7" customFormat="false" ht="16.5" hidden="false" customHeight="false" outlineLevel="0" collapsed="false">
      <c r="B7" s="63" t="s">
        <v>184</v>
      </c>
      <c r="C7" s="63" t="n">
        <f aca="false">C6</f>
        <v>22</v>
      </c>
      <c r="D7" s="63" t="n">
        <v>1</v>
      </c>
      <c r="E7" s="69" t="n">
        <v>150</v>
      </c>
      <c r="F7" s="69" t="n">
        <f aca="false">E7*D7*C7</f>
        <v>3300</v>
      </c>
      <c r="H7" s="0"/>
    </row>
    <row r="8" customFormat="false" ht="16.5" hidden="false" customHeight="false" outlineLevel="0" collapsed="false">
      <c r="B8" s="63" t="s">
        <v>185</v>
      </c>
      <c r="C8" s="63" t="n">
        <f aca="false">C7</f>
        <v>22</v>
      </c>
      <c r="D8" s="63" t="n">
        <v>24</v>
      </c>
      <c r="E8" s="69" t="n">
        <v>280</v>
      </c>
      <c r="F8" s="69" t="n">
        <f aca="false">E8*D8*C8</f>
        <v>147840</v>
      </c>
      <c r="H8" s="70"/>
    </row>
    <row r="9" customFormat="false" ht="16.5" hidden="false" customHeight="false" outlineLevel="0" collapsed="false">
      <c r="B9" s="63" t="s">
        <v>186</v>
      </c>
      <c r="C9" s="63" t="n">
        <f aca="false">C8</f>
        <v>22</v>
      </c>
      <c r="D9" s="63" t="n">
        <v>1</v>
      </c>
      <c r="E9" s="69" t="n">
        <v>1000</v>
      </c>
      <c r="F9" s="69" t="n">
        <f aca="false">E9*D9*C9</f>
        <v>22000</v>
      </c>
      <c r="H9" s="70"/>
    </row>
    <row r="10" customFormat="false" ht="16.5" hidden="false" customHeight="false" outlineLevel="0" collapsed="false">
      <c r="B10" s="63" t="s">
        <v>187</v>
      </c>
      <c r="C10" s="63" t="n">
        <f aca="false">C9</f>
        <v>22</v>
      </c>
      <c r="D10" s="63" t="n">
        <v>24</v>
      </c>
      <c r="E10" s="69" t="e">
        <f aca="false">#REF!+#REF!</f>
        <v>#REF!</v>
      </c>
      <c r="F10" s="69" t="e">
        <f aca="false">E10*D10*C10</f>
        <v>#REF!</v>
      </c>
      <c r="H10" s="70"/>
    </row>
    <row r="11" customFormat="false" ht="16.5" hidden="false" customHeight="false" outlineLevel="0" collapsed="false">
      <c r="B11" s="63" t="s">
        <v>188</v>
      </c>
      <c r="C11" s="63" t="n">
        <v>1</v>
      </c>
      <c r="D11" s="63" t="n">
        <v>1</v>
      </c>
      <c r="E11" s="69" t="n">
        <v>5000</v>
      </c>
      <c r="F11" s="69" t="n">
        <f aca="false">E11*D11*C11</f>
        <v>5000</v>
      </c>
      <c r="H11" s="70"/>
    </row>
    <row r="12" customFormat="false" ht="16.5" hidden="false" customHeight="false" outlineLevel="0" collapsed="false">
      <c r="B12" s="63" t="s">
        <v>189</v>
      </c>
      <c r="C12" s="63" t="n">
        <v>21</v>
      </c>
      <c r="D12" s="63" t="n">
        <v>1</v>
      </c>
      <c r="E12" s="69" t="n">
        <v>200</v>
      </c>
      <c r="F12" s="69" t="n">
        <f aca="false">E12*D12*C12</f>
        <v>4200</v>
      </c>
      <c r="H12" s="70"/>
    </row>
    <row r="13" customFormat="false" ht="16.5" hidden="false" customHeight="false" outlineLevel="0" collapsed="false">
      <c r="B13" s="0"/>
      <c r="C13" s="0"/>
      <c r="D13" s="0"/>
      <c r="E13" s="0"/>
      <c r="F13" s="71" t="e">
        <f aca="false">SUM(F7:F12)</f>
        <v>#REF!</v>
      </c>
      <c r="H13" s="72" t="s">
        <v>190</v>
      </c>
    </row>
    <row r="14" customFormat="false" ht="16.5" hidden="false" customHeight="false" outlineLevel="0" collapsed="false">
      <c r="B14" s="73" t="s">
        <v>191</v>
      </c>
      <c r="C14" s="0"/>
      <c r="D14" s="0"/>
      <c r="E14" s="73"/>
      <c r="F14" s="74" t="e">
        <f aca="false">F13/C5</f>
        <v>#REF!</v>
      </c>
    </row>
    <row r="15" customFormat="false" ht="16.5" hidden="false" customHeight="false" outlineLevel="0" collapsed="false">
      <c r="B15" s="0"/>
      <c r="C15" s="0"/>
      <c r="D15" s="0"/>
      <c r="E15" s="0"/>
      <c r="F15" s="75"/>
    </row>
    <row r="16" customFormat="false" ht="33" hidden="false" customHeight="false" outlineLevel="0" collapsed="false">
      <c r="B16" s="65" t="s">
        <v>192</v>
      </c>
      <c r="C16" s="66" t="s">
        <v>193</v>
      </c>
      <c r="D16" s="66" t="s">
        <v>194</v>
      </c>
      <c r="E16" s="66" t="s">
        <v>195</v>
      </c>
      <c r="F16" s="67" t="s">
        <v>179</v>
      </c>
    </row>
    <row r="17" customFormat="false" ht="16.5" hidden="false" customHeight="false" outlineLevel="0" collapsed="false">
      <c r="B17" s="76" t="s">
        <v>196</v>
      </c>
      <c r="C17" s="77" t="e">
        <f aca="false">$F$14*7</f>
        <v>#REF!</v>
      </c>
      <c r="D17" s="77" t="e">
        <f aca="false">$F$14*7</f>
        <v>#REF!</v>
      </c>
      <c r="E17" s="77" t="e">
        <f aca="false">$F$14*7</f>
        <v>#REF!</v>
      </c>
      <c r="F17" s="77" t="e">
        <f aca="false">SUM(C17:E17)</f>
        <v>#REF!</v>
      </c>
    </row>
    <row r="18" customFormat="false" ht="16.5" hidden="false" customHeight="false" outlineLevel="0" collapsed="false">
      <c r="B18" s="63" t="s">
        <v>197</v>
      </c>
      <c r="C18" s="69" t="e">
        <f aca="false">C17*0.1</f>
        <v>#REF!</v>
      </c>
      <c r="D18" s="69" t="e">
        <f aca="false">(C17+D17)*0.1</f>
        <v>#REF!</v>
      </c>
      <c r="E18" s="69" t="e">
        <f aca="false">(C17+D17+E17)*0.1</f>
        <v>#REF!</v>
      </c>
      <c r="F18" s="69" t="e">
        <f aca="false">SUM(C18:E18)</f>
        <v>#REF!</v>
      </c>
    </row>
    <row r="19" customFormat="false" ht="16.5" hidden="false" customHeight="false" outlineLevel="0" collapsed="false">
      <c r="B19" s="63" t="s">
        <v>198</v>
      </c>
      <c r="C19" s="78" t="e">
        <f aca="false">SUM(C17:C18)</f>
        <v>#REF!</v>
      </c>
      <c r="D19" s="78" t="e">
        <f aca="false">SUM(D17:D18)</f>
        <v>#REF!</v>
      </c>
      <c r="E19" s="78" t="e">
        <f aca="false">SUM(E17:E18)</f>
        <v>#REF!</v>
      </c>
      <c r="F19" s="78" t="e">
        <f aca="false">SUM(F17:F18)</f>
        <v>#REF!</v>
      </c>
    </row>
  </sheetData>
  <mergeCells count="2">
    <mergeCell ref="E5:F5"/>
    <mergeCell ref="E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H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24" activeCellId="0" sqref="F24"/>
    </sheetView>
  </sheetViews>
  <sheetFormatPr defaultRowHeight="16.5"/>
  <cols>
    <col collapsed="false" hidden="false" max="1" min="1" style="63" width="8.03238866396761"/>
    <col collapsed="false" hidden="false" max="2" min="2" style="63" width="57.6315789473684"/>
    <col collapsed="false" hidden="false" max="3" min="3" style="63" width="24.3157894736842"/>
    <col collapsed="false" hidden="false" max="4" min="4" style="63" width="23.2429149797571"/>
    <col collapsed="false" hidden="false" max="5" min="5" style="63" width="17.5668016194332"/>
    <col collapsed="false" hidden="false" max="6" min="6" style="63" width="28.2793522267206"/>
    <col collapsed="false" hidden="false" max="7" min="7" style="63" width="12.2105263157895"/>
    <col collapsed="false" hidden="false" max="1025" min="8" style="63" width="9.10526315789474"/>
  </cols>
  <sheetData>
    <row r="1" customFormat="false" ht="16.5" hidden="false" customHeight="false" outlineLevel="0" collapsed="false">
      <c r="A1" s="65" t="s">
        <v>0</v>
      </c>
      <c r="B1" s="65" t="s">
        <v>199</v>
      </c>
      <c r="C1" s="65" t="s">
        <v>200</v>
      </c>
      <c r="D1" s="65" t="s">
        <v>201</v>
      </c>
      <c r="E1" s="65" t="s">
        <v>202</v>
      </c>
      <c r="F1" s="65" t="s">
        <v>203</v>
      </c>
      <c r="G1" s="65" t="s">
        <v>204</v>
      </c>
      <c r="H1" s="0"/>
    </row>
    <row r="2" customFormat="false" ht="16.5" hidden="false" customHeight="false" outlineLevel="0" collapsed="false">
      <c r="A2" s="63" t="s">
        <v>32</v>
      </c>
      <c r="B2" s="63" t="s">
        <v>205</v>
      </c>
      <c r="C2" s="63" t="s">
        <v>206</v>
      </c>
      <c r="D2" s="63" t="s">
        <v>207</v>
      </c>
      <c r="E2" s="63" t="n">
        <v>6</v>
      </c>
      <c r="F2" s="63" t="n">
        <v>1</v>
      </c>
      <c r="G2" s="63" t="n">
        <v>150</v>
      </c>
      <c r="H2" s="0"/>
    </row>
    <row r="3" customFormat="false" ht="16.5" hidden="false" customHeight="false" outlineLevel="0" collapsed="false">
      <c r="A3" s="63" t="s">
        <v>32</v>
      </c>
      <c r="B3" s="79" t="s">
        <v>208</v>
      </c>
      <c r="C3" s="79" t="s">
        <v>209</v>
      </c>
      <c r="D3" s="79" t="s">
        <v>207</v>
      </c>
      <c r="E3" s="79" t="n">
        <v>9</v>
      </c>
      <c r="F3" s="79" t="n">
        <v>1</v>
      </c>
      <c r="G3" s="79" t="n">
        <v>225</v>
      </c>
      <c r="H3" s="79"/>
    </row>
    <row r="4" customFormat="false" ht="16.5" hidden="true" customHeight="false" outlineLevel="0" collapsed="false">
      <c r="A4" s="80" t="s">
        <v>32</v>
      </c>
      <c r="B4" s="80" t="s">
        <v>210</v>
      </c>
      <c r="C4" s="80" t="s">
        <v>206</v>
      </c>
      <c r="D4" s="80" t="s">
        <v>211</v>
      </c>
      <c r="E4" s="80" t="n">
        <v>11</v>
      </c>
      <c r="F4" s="80" t="n">
        <v>0</v>
      </c>
      <c r="G4" s="80" t="n">
        <v>88</v>
      </c>
      <c r="H4" s="0"/>
    </row>
    <row r="5" customFormat="false" ht="16.5" hidden="false" customHeight="false" outlineLevel="0" collapsed="false">
      <c r="A5" s="63" t="s">
        <v>32</v>
      </c>
      <c r="B5" s="63" t="s">
        <v>212</v>
      </c>
      <c r="C5" s="63" t="s">
        <v>209</v>
      </c>
      <c r="D5" s="63" t="s">
        <v>213</v>
      </c>
      <c r="E5" s="63" t="n">
        <v>12</v>
      </c>
      <c r="F5" s="63" t="n">
        <v>1</v>
      </c>
      <c r="G5" s="63" t="n">
        <v>360</v>
      </c>
      <c r="H5" s="0"/>
    </row>
    <row r="6" customFormat="false" ht="16.5" hidden="false" customHeight="false" outlineLevel="0" collapsed="false">
      <c r="A6" s="63" t="s">
        <v>32</v>
      </c>
      <c r="B6" s="79" t="s">
        <v>214</v>
      </c>
      <c r="C6" s="79" t="s">
        <v>209</v>
      </c>
      <c r="D6" s="79" t="s">
        <v>215</v>
      </c>
      <c r="E6" s="79" t="n">
        <v>14</v>
      </c>
      <c r="F6" s="79" t="n">
        <v>1</v>
      </c>
      <c r="G6" s="79" t="n">
        <v>410</v>
      </c>
      <c r="H6" s="79"/>
    </row>
    <row r="7" customFormat="false" ht="16.5" hidden="false" customHeight="false" outlineLevel="0" collapsed="false">
      <c r="A7" s="63" t="s">
        <v>32</v>
      </c>
      <c r="B7" s="63" t="s">
        <v>216</v>
      </c>
      <c r="C7" s="63" t="s">
        <v>206</v>
      </c>
      <c r="D7" s="63" t="s">
        <v>215</v>
      </c>
      <c r="E7" s="63" t="n">
        <v>10</v>
      </c>
      <c r="F7" s="63" t="n">
        <v>1</v>
      </c>
      <c r="G7" s="63" t="n">
        <v>250</v>
      </c>
      <c r="H7" s="0"/>
    </row>
    <row r="8" customFormat="false" ht="16.5" hidden="true" customHeight="false" outlineLevel="0" collapsed="false">
      <c r="A8" s="80" t="s">
        <v>32</v>
      </c>
      <c r="B8" s="80" t="s">
        <v>217</v>
      </c>
      <c r="C8" s="80" t="s">
        <v>218</v>
      </c>
      <c r="D8" s="80" t="s">
        <v>215</v>
      </c>
      <c r="E8" s="80" t="n">
        <v>2</v>
      </c>
      <c r="F8" s="80" t="n">
        <v>0</v>
      </c>
      <c r="G8" s="80" t="n">
        <v>50</v>
      </c>
      <c r="H8" s="0"/>
    </row>
    <row r="9" customFormat="false" ht="16.5" hidden="false" customHeight="false" outlineLevel="0" collapsed="false">
      <c r="A9" s="63" t="s">
        <v>32</v>
      </c>
      <c r="B9" s="63" t="s">
        <v>219</v>
      </c>
      <c r="C9" s="63" t="s">
        <v>206</v>
      </c>
      <c r="D9" s="63" t="s">
        <v>220</v>
      </c>
      <c r="E9" s="63" t="n">
        <v>12</v>
      </c>
      <c r="F9" s="63" t="n">
        <v>1</v>
      </c>
      <c r="G9" s="63" t="n">
        <v>300</v>
      </c>
      <c r="H9" s="0"/>
    </row>
    <row r="10" customFormat="false" ht="16.5" hidden="true" customHeight="false" outlineLevel="0" collapsed="false">
      <c r="A10" s="80" t="s">
        <v>32</v>
      </c>
      <c r="B10" s="80" t="s">
        <v>221</v>
      </c>
      <c r="C10" s="80" t="s">
        <v>218</v>
      </c>
      <c r="D10" s="80" t="s">
        <v>220</v>
      </c>
      <c r="E10" s="80" t="n">
        <v>2</v>
      </c>
      <c r="F10" s="80" t="n">
        <v>0</v>
      </c>
      <c r="G10" s="80" t="n">
        <v>50</v>
      </c>
      <c r="H10" s="0"/>
    </row>
    <row r="11" customFormat="false" ht="16.5" hidden="false" customHeight="false" outlineLevel="0" collapsed="false">
      <c r="A11" s="63" t="s">
        <v>32</v>
      </c>
      <c r="B11" s="63" t="s">
        <v>222</v>
      </c>
      <c r="C11" s="63" t="s">
        <v>209</v>
      </c>
      <c r="D11" s="63" t="s">
        <v>223</v>
      </c>
      <c r="E11" s="63" t="n">
        <v>36</v>
      </c>
      <c r="F11" s="63" t="n">
        <v>2</v>
      </c>
      <c r="G11" s="63" t="n">
        <v>930</v>
      </c>
      <c r="H11" s="0"/>
    </row>
    <row r="12" customFormat="false" ht="16.5" hidden="false" customHeight="false" outlineLevel="0" collapsed="false">
      <c r="A12" s="63" t="s">
        <v>32</v>
      </c>
      <c r="B12" s="63" t="s">
        <v>224</v>
      </c>
      <c r="C12" s="63" t="s">
        <v>209</v>
      </c>
      <c r="D12" s="63" t="s">
        <v>213</v>
      </c>
      <c r="E12" s="63" t="n">
        <v>22</v>
      </c>
      <c r="F12" s="63" t="n">
        <v>1</v>
      </c>
      <c r="G12" s="63" t="n">
        <v>590</v>
      </c>
      <c r="H12" s="0"/>
    </row>
    <row r="13" customFormat="false" ht="16.5" hidden="true" customHeight="false" outlineLevel="0" collapsed="false">
      <c r="A13" s="63" t="s">
        <v>32</v>
      </c>
      <c r="B13" s="80" t="s">
        <v>225</v>
      </c>
      <c r="C13" s="80" t="s">
        <v>218</v>
      </c>
      <c r="D13" s="80" t="s">
        <v>226</v>
      </c>
      <c r="E13" s="80" t="n">
        <v>2</v>
      </c>
      <c r="F13" s="80" t="n">
        <v>0</v>
      </c>
      <c r="G13" s="80" t="n">
        <v>50</v>
      </c>
      <c r="H13" s="80"/>
    </row>
    <row r="14" customFormat="false" ht="16.5" hidden="false" customHeight="false" outlineLevel="0" collapsed="false">
      <c r="A14" s="63" t="s">
        <v>32</v>
      </c>
      <c r="B14" s="63" t="s">
        <v>227</v>
      </c>
      <c r="C14" s="63" t="s">
        <v>206</v>
      </c>
      <c r="D14" s="63" t="s">
        <v>226</v>
      </c>
      <c r="E14" s="63" t="n">
        <v>12</v>
      </c>
      <c r="F14" s="63" t="n">
        <v>1</v>
      </c>
      <c r="G14" s="63" t="n">
        <v>300</v>
      </c>
      <c r="H14" s="0"/>
    </row>
    <row r="15" customFormat="false" ht="16.5" hidden="true" customHeight="false" outlineLevel="0" collapsed="false">
      <c r="A15" s="80" t="s">
        <v>32</v>
      </c>
      <c r="B15" s="80" t="s">
        <v>228</v>
      </c>
      <c r="C15" s="80" t="s">
        <v>209</v>
      </c>
      <c r="D15" s="80" t="s">
        <v>226</v>
      </c>
      <c r="E15" s="80" t="n">
        <v>0</v>
      </c>
      <c r="F15" s="80" t="n">
        <v>0</v>
      </c>
      <c r="G15" s="80"/>
      <c r="H15" s="80"/>
    </row>
    <row r="16" customFormat="false" ht="16.5" hidden="false" customHeight="false" outlineLevel="0" collapsed="false">
      <c r="A16" s="63" t="s">
        <v>111</v>
      </c>
      <c r="B16" s="63" t="s">
        <v>229</v>
      </c>
      <c r="C16" s="63" t="s">
        <v>209</v>
      </c>
      <c r="D16" s="63" t="s">
        <v>207</v>
      </c>
      <c r="E16" s="63" t="n">
        <v>12</v>
      </c>
      <c r="F16" s="63" t="n">
        <v>1</v>
      </c>
      <c r="G16" s="0"/>
      <c r="H16" s="0"/>
    </row>
    <row r="17" customFormat="false" ht="16.5" hidden="false" customHeight="false" outlineLevel="0" collapsed="false">
      <c r="A17" s="63" t="s">
        <v>111</v>
      </c>
      <c r="B17" s="63" t="s">
        <v>230</v>
      </c>
      <c r="C17" s="63" t="s">
        <v>209</v>
      </c>
      <c r="D17" s="63" t="s">
        <v>207</v>
      </c>
      <c r="E17" s="63" t="n">
        <v>10</v>
      </c>
      <c r="F17" s="63" t="n">
        <v>1</v>
      </c>
      <c r="G17" s="0"/>
      <c r="H17" s="0"/>
    </row>
    <row r="18" customFormat="false" ht="16.5" hidden="true" customHeight="false" outlineLevel="0" collapsed="false">
      <c r="A18" s="80" t="s">
        <v>111</v>
      </c>
      <c r="B18" s="80" t="s">
        <v>231</v>
      </c>
      <c r="C18" s="80" t="s">
        <v>218</v>
      </c>
      <c r="D18" s="80" t="s">
        <v>207</v>
      </c>
      <c r="E18" s="80" t="n">
        <v>2</v>
      </c>
      <c r="F18" s="80" t="n">
        <v>0</v>
      </c>
      <c r="G18" s="80"/>
      <c r="H18" s="80"/>
    </row>
    <row r="19" customFormat="false" ht="16.5" hidden="false" customHeight="false" outlineLevel="0" collapsed="false">
      <c r="A19" s="63" t="s">
        <v>111</v>
      </c>
      <c r="B19" s="63" t="s">
        <v>232</v>
      </c>
      <c r="C19" s="63" t="s">
        <v>209</v>
      </c>
      <c r="D19" s="63" t="s">
        <v>207</v>
      </c>
      <c r="E19" s="63" t="n">
        <v>16</v>
      </c>
      <c r="F19" s="63" t="n">
        <v>2</v>
      </c>
      <c r="G19" s="0"/>
      <c r="H19" s="0"/>
    </row>
    <row r="20" customFormat="false" ht="16.5" hidden="false" customHeight="false" outlineLevel="0" collapsed="false">
      <c r="A20" s="63" t="s">
        <v>111</v>
      </c>
      <c r="B20" s="63" t="s">
        <v>233</v>
      </c>
      <c r="C20" s="63" t="s">
        <v>209</v>
      </c>
      <c r="D20" s="63" t="s">
        <v>234</v>
      </c>
      <c r="E20" s="63" t="n">
        <v>8</v>
      </c>
      <c r="F20" s="63" t="n">
        <v>2</v>
      </c>
      <c r="G20" s="0"/>
      <c r="H20" s="0"/>
    </row>
    <row r="21" customFormat="false" ht="16.5" hidden="false" customHeight="false" outlineLevel="0" collapsed="false">
      <c r="A21" s="63" t="s">
        <v>111</v>
      </c>
      <c r="B21" s="63" t="s">
        <v>235</v>
      </c>
      <c r="C21" s="63" t="s">
        <v>209</v>
      </c>
      <c r="D21" s="63" t="s">
        <v>236</v>
      </c>
      <c r="E21" s="63" t="n">
        <v>7</v>
      </c>
      <c r="F21" s="63" t="n">
        <v>1</v>
      </c>
      <c r="G21" s="0"/>
      <c r="H21" s="0"/>
    </row>
    <row r="22" customFormat="false" ht="16.5" hidden="false" customHeight="false" outlineLevel="0" collapsed="false">
      <c r="A22" s="63" t="s">
        <v>111</v>
      </c>
      <c r="B22" s="63" t="s">
        <v>237</v>
      </c>
      <c r="C22" s="63" t="s">
        <v>206</v>
      </c>
      <c r="D22" s="63" t="s">
        <v>238</v>
      </c>
      <c r="E22" s="63" t="n">
        <v>12</v>
      </c>
      <c r="F22" s="63" t="n">
        <v>1</v>
      </c>
      <c r="G22" s="0"/>
      <c r="H22" s="0"/>
    </row>
    <row r="23" customFormat="false" ht="16.5" hidden="true" customHeight="false" outlineLevel="0" collapsed="false">
      <c r="A23" s="80" t="s">
        <v>111</v>
      </c>
      <c r="B23" s="80" t="s">
        <v>239</v>
      </c>
      <c r="C23" s="80" t="s">
        <v>218</v>
      </c>
      <c r="D23" s="63" t="s">
        <v>238</v>
      </c>
      <c r="E23" s="80" t="n">
        <v>2</v>
      </c>
      <c r="F23" s="80" t="n">
        <v>0</v>
      </c>
      <c r="G23" s="80"/>
      <c r="H23" s="80"/>
    </row>
    <row r="24" customFormat="false" ht="16.5" hidden="false" customHeight="false" outlineLevel="0" collapsed="false">
      <c r="A24" s="63" t="s">
        <v>111</v>
      </c>
      <c r="B24" s="79" t="s">
        <v>240</v>
      </c>
      <c r="C24" s="79" t="s">
        <v>209</v>
      </c>
      <c r="D24" s="79" t="s">
        <v>238</v>
      </c>
      <c r="E24" s="79" t="n">
        <v>9</v>
      </c>
      <c r="F24" s="79" t="n">
        <v>2</v>
      </c>
      <c r="G24" s="79"/>
      <c r="H24" s="79"/>
    </row>
    <row r="25" customFormat="false" ht="16.5" hidden="false" customHeight="false" outlineLevel="0" collapsed="false">
      <c r="A25" s="63" t="s">
        <v>111</v>
      </c>
      <c r="B25" s="63" t="s">
        <v>241</v>
      </c>
      <c r="C25" s="63" t="s">
        <v>209</v>
      </c>
      <c r="D25" s="63" t="s">
        <v>207</v>
      </c>
      <c r="E25" s="63" t="n">
        <v>12</v>
      </c>
      <c r="F25" s="63" t="n">
        <v>2</v>
      </c>
    </row>
    <row r="26" customFormat="false" ht="16.5" hidden="false" customHeight="false" outlineLevel="0" collapsed="false">
      <c r="E26" s="0"/>
      <c r="F26" s="0"/>
    </row>
    <row r="27" customFormat="false" ht="16.5" hidden="false" customHeight="false" outlineLevel="0" collapsed="false">
      <c r="E27" s="63" t="s">
        <v>242</v>
      </c>
      <c r="F27" s="63" t="n">
        <f aca="false">SUM(F2:F26)</f>
        <v>22</v>
      </c>
    </row>
    <row r="28" customFormat="false" ht="16.5" hidden="false" customHeight="false" outlineLevel="0" collapsed="false">
      <c r="E28" s="63" t="s">
        <v>243</v>
      </c>
      <c r="F28" s="63" t="n">
        <f aca="false">SUMIF(A2:A25,"1Α",F2:F25)</f>
        <v>10</v>
      </c>
    </row>
    <row r="29" customFormat="false" ht="16.5" hidden="false" customHeight="false" outlineLevel="0" collapsed="false">
      <c r="E29" s="63" t="s">
        <v>244</v>
      </c>
      <c r="F29" s="63" t="n">
        <f aca="false">SUMIF(A2:A25,"1Β",F2:F25)</f>
        <v>12</v>
      </c>
    </row>
  </sheetData>
  <autoFilter ref="A1:G25">
    <filterColumn colId="5">
      <filters>
        <filter val="1"/>
        <filter val="2"/>
      </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7" activeCellId="0" sqref="C17"/>
    </sheetView>
  </sheetViews>
  <sheetFormatPr defaultRowHeight="16.5"/>
  <cols>
    <col collapsed="false" hidden="false" max="1" min="1" style="63" width="57.6315789473684"/>
    <col collapsed="false" hidden="false" max="2" min="2" style="63" width="23.2429149797571"/>
    <col collapsed="false" hidden="false" max="3" min="3" style="81" width="13.0688259109312"/>
    <col collapsed="false" hidden="false" max="1025" min="4" style="63" width="9.10526315789474"/>
  </cols>
  <sheetData>
    <row r="1" customFormat="false" ht="33" hidden="false" customHeight="false" outlineLevel="0" collapsed="false">
      <c r="A1" s="82" t="s">
        <v>199</v>
      </c>
      <c r="B1" s="82" t="s">
        <v>201</v>
      </c>
      <c r="C1" s="83" t="s">
        <v>245</v>
      </c>
    </row>
    <row r="2" customFormat="false" ht="16.5" hidden="false" customHeight="false" outlineLevel="0" collapsed="false">
      <c r="A2" s="84" t="s">
        <v>205</v>
      </c>
      <c r="B2" s="84" t="s">
        <v>207</v>
      </c>
      <c r="C2" s="85" t="n">
        <v>1</v>
      </c>
    </row>
    <row r="3" customFormat="false" ht="16.5" hidden="false" customHeight="false" outlineLevel="0" collapsed="false">
      <c r="A3" s="84" t="s">
        <v>208</v>
      </c>
      <c r="B3" s="84" t="s">
        <v>207</v>
      </c>
      <c r="C3" s="85" t="n">
        <v>1</v>
      </c>
    </row>
    <row r="4" customFormat="false" ht="16.5" hidden="false" customHeight="false" outlineLevel="0" collapsed="false">
      <c r="A4" s="84" t="s">
        <v>212</v>
      </c>
      <c r="B4" s="84" t="s">
        <v>213</v>
      </c>
      <c r="C4" s="85" t="n">
        <v>1</v>
      </c>
    </row>
    <row r="5" customFormat="false" ht="16.5" hidden="false" customHeight="false" outlineLevel="0" collapsed="false">
      <c r="A5" s="84" t="s">
        <v>214</v>
      </c>
      <c r="B5" s="84" t="s">
        <v>215</v>
      </c>
      <c r="C5" s="85" t="n">
        <v>1</v>
      </c>
    </row>
    <row r="6" customFormat="false" ht="16.5" hidden="false" customHeight="false" outlineLevel="0" collapsed="false">
      <c r="A6" s="84" t="s">
        <v>216</v>
      </c>
      <c r="B6" s="84" t="s">
        <v>215</v>
      </c>
      <c r="C6" s="85" t="n">
        <v>1</v>
      </c>
    </row>
    <row r="7" customFormat="false" ht="16.5" hidden="false" customHeight="false" outlineLevel="0" collapsed="false">
      <c r="A7" s="84" t="s">
        <v>219</v>
      </c>
      <c r="B7" s="84" t="s">
        <v>220</v>
      </c>
      <c r="C7" s="85" t="n">
        <v>1</v>
      </c>
    </row>
    <row r="8" customFormat="false" ht="16.5" hidden="false" customHeight="false" outlineLevel="0" collapsed="false">
      <c r="A8" s="84" t="s">
        <v>222</v>
      </c>
      <c r="B8" s="84" t="s">
        <v>223</v>
      </c>
      <c r="C8" s="85" t="n">
        <v>2</v>
      </c>
    </row>
    <row r="9" customFormat="false" ht="16.5" hidden="false" customHeight="false" outlineLevel="0" collapsed="false">
      <c r="A9" s="84" t="s">
        <v>224</v>
      </c>
      <c r="B9" s="84" t="s">
        <v>213</v>
      </c>
      <c r="C9" s="85" t="n">
        <v>1</v>
      </c>
    </row>
    <row r="10" customFormat="false" ht="16.5" hidden="false" customHeight="false" outlineLevel="0" collapsed="false">
      <c r="A10" s="84" t="s">
        <v>227</v>
      </c>
      <c r="B10" s="84" t="s">
        <v>226</v>
      </c>
      <c r="C10" s="85" t="n">
        <v>1</v>
      </c>
    </row>
    <row r="11" customFormat="false" ht="16.5" hidden="false" customHeight="false" outlineLevel="0" collapsed="false">
      <c r="A11" s="84" t="s">
        <v>229</v>
      </c>
      <c r="B11" s="84" t="s">
        <v>207</v>
      </c>
      <c r="C11" s="85" t="n">
        <v>1</v>
      </c>
    </row>
    <row r="12" customFormat="false" ht="16.5" hidden="false" customHeight="false" outlineLevel="0" collapsed="false">
      <c r="A12" s="84" t="s">
        <v>230</v>
      </c>
      <c r="B12" s="84" t="s">
        <v>207</v>
      </c>
      <c r="C12" s="85" t="n">
        <v>1</v>
      </c>
    </row>
    <row r="13" customFormat="false" ht="16.5" hidden="false" customHeight="false" outlineLevel="0" collapsed="false">
      <c r="A13" s="84" t="s">
        <v>232</v>
      </c>
      <c r="B13" s="84" t="s">
        <v>207</v>
      </c>
      <c r="C13" s="85" t="n">
        <v>2</v>
      </c>
    </row>
    <row r="14" customFormat="false" ht="16.5" hidden="false" customHeight="false" outlineLevel="0" collapsed="false">
      <c r="A14" s="84" t="s">
        <v>233</v>
      </c>
      <c r="B14" s="84" t="s">
        <v>234</v>
      </c>
      <c r="C14" s="85" t="n">
        <v>1</v>
      </c>
    </row>
    <row r="15" customFormat="false" ht="16.5" hidden="false" customHeight="false" outlineLevel="0" collapsed="false">
      <c r="A15" s="84" t="s">
        <v>235</v>
      </c>
      <c r="B15" s="84" t="s">
        <v>236</v>
      </c>
      <c r="C15" s="85" t="n">
        <v>1</v>
      </c>
    </row>
    <row r="16" customFormat="false" ht="16.5" hidden="false" customHeight="false" outlineLevel="0" collapsed="false">
      <c r="A16" s="84" t="s">
        <v>237</v>
      </c>
      <c r="B16" s="84" t="s">
        <v>238</v>
      </c>
      <c r="C16" s="85" t="n">
        <v>1</v>
      </c>
    </row>
    <row r="17" customFormat="false" ht="16.5" hidden="false" customHeight="false" outlineLevel="0" collapsed="false">
      <c r="A17" s="84" t="s">
        <v>240</v>
      </c>
      <c r="B17" s="84" t="s">
        <v>238</v>
      </c>
      <c r="C17" s="85" t="n">
        <v>2</v>
      </c>
    </row>
    <row r="18" customFormat="false" ht="16.5" hidden="false" customHeight="false" outlineLevel="0" collapsed="false">
      <c r="A18" s="84" t="s">
        <v>241</v>
      </c>
      <c r="B18" s="84" t="s">
        <v>207</v>
      </c>
      <c r="C18" s="85" t="n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  <Company>Εθνική Τράπεζα της Ελλάδος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2014-10-23T09:31:54Z</dcterms:created>
  <dc:creator>Εθνική Τράπεζα της Ελλάδος</dc:creator>
  <dc:description/>
  <dc:language>el-GR</dc:language>
  <cp:lastModifiedBy>Theodoros Karounos</cp:lastModifiedBy>
  <cp:lastPrinted>2016-09-21T11:24:55Z</cp:lastPrinted>
  <dcterms:modified xsi:type="dcterms:W3CDTF">2017-10-24T02:33:40Z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Εθνική Τράπεζα της Ελλάδος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